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9 Productions Dropbox\Dropbox (F9 Productions Inc.)\Dropbox (F9 Productions Inc.)\Current Projects\190805 - 1519 Geneva St - Architecutre\Documents Out\Excel Out\"/>
    </mc:Choice>
  </mc:AlternateContent>
  <xr:revisionPtr revIDLastSave="0" documentId="13_ncr:1_{2E48DC80-5B67-408A-AB42-01DCD840BE9D}" xr6:coauthVersionLast="45" xr6:coauthVersionMax="45" xr10:uidLastSave="{00000000-0000-0000-0000-000000000000}"/>
  <bookViews>
    <workbookView xWindow="7545" yWindow="3480" windowWidth="21600" windowHeight="11385" xr2:uid="{00000000-000D-0000-FFFF-FFFF00000000}"/>
  </bookViews>
  <sheets>
    <sheet name="METER5" sheetId="1" r:id="rId1"/>
  </sheets>
  <definedNames>
    <definedName name="Calculation">METER5!$AU$124:$BG$228</definedName>
    <definedName name="_xlnm.Print_Area" localSheetId="0">METER5!$A$1:$AG$84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J14" i="1"/>
  <c r="N14" i="1"/>
  <c r="R14" i="1"/>
  <c r="F16" i="1"/>
  <c r="J16" i="1"/>
  <c r="N16" i="1"/>
  <c r="R16" i="1"/>
  <c r="F18" i="1"/>
  <c r="J18" i="1"/>
  <c r="N18" i="1"/>
  <c r="R18" i="1"/>
  <c r="F20" i="1"/>
  <c r="J20" i="1"/>
  <c r="N20" i="1"/>
  <c r="R20" i="1"/>
  <c r="T20" i="1" s="1"/>
  <c r="F22" i="1"/>
  <c r="J22" i="1"/>
  <c r="N22" i="1"/>
  <c r="R22" i="1"/>
  <c r="F24" i="1"/>
  <c r="J24" i="1"/>
  <c r="N24" i="1"/>
  <c r="R24" i="1"/>
  <c r="F26" i="1"/>
  <c r="J26" i="1"/>
  <c r="N26" i="1"/>
  <c r="R26" i="1"/>
  <c r="F28" i="1"/>
  <c r="J28" i="1"/>
  <c r="N28" i="1"/>
  <c r="R28" i="1"/>
  <c r="F30" i="1"/>
  <c r="J30" i="1"/>
  <c r="N30" i="1"/>
  <c r="R30" i="1"/>
  <c r="F32" i="1"/>
  <c r="J32" i="1"/>
  <c r="N32" i="1"/>
  <c r="R32" i="1"/>
  <c r="F34" i="1"/>
  <c r="J34" i="1"/>
  <c r="N34" i="1"/>
  <c r="R34" i="1"/>
  <c r="F36" i="1"/>
  <c r="J36" i="1"/>
  <c r="N36" i="1"/>
  <c r="R36" i="1"/>
  <c r="F38" i="1"/>
  <c r="J38" i="1"/>
  <c r="N38" i="1"/>
  <c r="R38" i="1"/>
  <c r="F40" i="1"/>
  <c r="J40" i="1"/>
  <c r="N40" i="1"/>
  <c r="R40" i="1"/>
  <c r="F42" i="1"/>
  <c r="J42" i="1"/>
  <c r="N42" i="1"/>
  <c r="R42" i="1"/>
  <c r="F44" i="1"/>
  <c r="J44" i="1"/>
  <c r="N44" i="1"/>
  <c r="R44" i="1"/>
  <c r="F46" i="1"/>
  <c r="J46" i="1"/>
  <c r="N46" i="1"/>
  <c r="R46" i="1"/>
  <c r="F48" i="1"/>
  <c r="J48" i="1"/>
  <c r="N48" i="1"/>
  <c r="T48" i="1" s="1"/>
  <c r="R48" i="1"/>
  <c r="F50" i="1"/>
  <c r="J50" i="1"/>
  <c r="N50" i="1"/>
  <c r="R50" i="1"/>
  <c r="F52" i="1"/>
  <c r="J52" i="1"/>
  <c r="N52" i="1"/>
  <c r="R52" i="1"/>
  <c r="F54" i="1"/>
  <c r="J54" i="1"/>
  <c r="N54" i="1"/>
  <c r="R54" i="1"/>
  <c r="F56" i="1"/>
  <c r="J56" i="1"/>
  <c r="N56" i="1"/>
  <c r="T56" i="1" s="1"/>
  <c r="R56" i="1"/>
  <c r="F58" i="1"/>
  <c r="J58" i="1"/>
  <c r="N58" i="1"/>
  <c r="R58" i="1"/>
  <c r="F60" i="1"/>
  <c r="J60" i="1"/>
  <c r="N60" i="1"/>
  <c r="T60" i="1" s="1"/>
  <c r="R60" i="1"/>
  <c r="F62" i="1"/>
  <c r="J62" i="1"/>
  <c r="N62" i="1"/>
  <c r="R62" i="1"/>
  <c r="F64" i="1"/>
  <c r="J64" i="1"/>
  <c r="N64" i="1"/>
  <c r="R64" i="1"/>
  <c r="T64" i="1" l="1"/>
  <c r="T52" i="1"/>
  <c r="T28" i="1"/>
  <c r="T24" i="1"/>
  <c r="T36" i="1"/>
  <c r="T32" i="1"/>
  <c r="T16" i="1"/>
  <c r="T62" i="1"/>
  <c r="T58" i="1"/>
  <c r="T30" i="1"/>
  <c r="T26" i="1"/>
  <c r="T44" i="1"/>
  <c r="T40" i="1"/>
  <c r="T46" i="1"/>
  <c r="T42" i="1"/>
  <c r="T14" i="1"/>
  <c r="T54" i="1"/>
  <c r="T38" i="1"/>
  <c r="T22" i="1"/>
  <c r="T50" i="1"/>
  <c r="T34" i="1"/>
  <c r="T18" i="1"/>
  <c r="T66" i="1" l="1"/>
  <c r="D81" i="1" s="1"/>
  <c r="BA134" i="1" s="1"/>
  <c r="BA191" i="1" l="1"/>
  <c r="BB191" i="1" s="1"/>
  <c r="BA171" i="1"/>
  <c r="BC171" i="1" s="1"/>
  <c r="BA219" i="1"/>
  <c r="BB219" i="1" s="1"/>
  <c r="BA203" i="1"/>
  <c r="BB203" i="1" s="1"/>
  <c r="BA151" i="1"/>
  <c r="BC151" i="1" s="1"/>
  <c r="BA131" i="1"/>
  <c r="BB131" i="1" s="1"/>
  <c r="BA212" i="1"/>
  <c r="BC212" i="1" s="1"/>
  <c r="BA192" i="1"/>
  <c r="BC192" i="1" s="1"/>
  <c r="BA172" i="1"/>
  <c r="BC172" i="1" s="1"/>
  <c r="BA154" i="1"/>
  <c r="BB154" i="1" s="1"/>
  <c r="BA132" i="1"/>
  <c r="BB132" i="1" s="1"/>
  <c r="BA215" i="1"/>
  <c r="BB215" i="1" s="1"/>
  <c r="BA201" i="1"/>
  <c r="BB201" i="1" s="1"/>
  <c r="BA185" i="1"/>
  <c r="BC185" i="1" s="1"/>
  <c r="BA163" i="1"/>
  <c r="BC163" i="1" s="1"/>
  <c r="BA147" i="1"/>
  <c r="BC147" i="1" s="1"/>
  <c r="BA226" i="1"/>
  <c r="BB226" i="1" s="1"/>
  <c r="BA204" i="1"/>
  <c r="BB204" i="1" s="1"/>
  <c r="BA186" i="1"/>
  <c r="BC186" i="1" s="1"/>
  <c r="BA170" i="1"/>
  <c r="BB170" i="1" s="1"/>
  <c r="BA148" i="1"/>
  <c r="BC148" i="1" s="1"/>
  <c r="BA130" i="1"/>
  <c r="BB130" i="1" s="1"/>
  <c r="BA225" i="1"/>
  <c r="BB225" i="1" s="1"/>
  <c r="BA211" i="1"/>
  <c r="BC211" i="1" s="1"/>
  <c r="BA199" i="1"/>
  <c r="BB199" i="1" s="1"/>
  <c r="BA179" i="1"/>
  <c r="BB179" i="1" s="1"/>
  <c r="BA161" i="1"/>
  <c r="BB161" i="1" s="1"/>
  <c r="BA143" i="1"/>
  <c r="BB143" i="1" s="1"/>
  <c r="BA218" i="1"/>
  <c r="BC218" i="1" s="1"/>
  <c r="BA202" i="1"/>
  <c r="BC202" i="1" s="1"/>
  <c r="BA184" i="1"/>
  <c r="BB184" i="1" s="1"/>
  <c r="BA162" i="1"/>
  <c r="BB162" i="1" s="1"/>
  <c r="BA144" i="1"/>
  <c r="BB144" i="1" s="1"/>
  <c r="BA223" i="1"/>
  <c r="BB223" i="1" s="1"/>
  <c r="BA209" i="1"/>
  <c r="BC209" i="1" s="1"/>
  <c r="BA193" i="1"/>
  <c r="BB193" i="1" s="1"/>
  <c r="BA175" i="1"/>
  <c r="BB175" i="1" s="1"/>
  <c r="BA159" i="1"/>
  <c r="BB159" i="1" s="1"/>
  <c r="BA137" i="1"/>
  <c r="BC137" i="1" s="1"/>
  <c r="BA216" i="1"/>
  <c r="BC216" i="1" s="1"/>
  <c r="BA196" i="1"/>
  <c r="BB196" i="1" s="1"/>
  <c r="BA176" i="1"/>
  <c r="BB176" i="1" s="1"/>
  <c r="BA160" i="1"/>
  <c r="BC160" i="1" s="1"/>
  <c r="BA140" i="1"/>
  <c r="BB140" i="1" s="1"/>
  <c r="BA217" i="1"/>
  <c r="BB217" i="1" s="1"/>
  <c r="BA207" i="1"/>
  <c r="BC207" i="1" s="1"/>
  <c r="BA195" i="1"/>
  <c r="BC195" i="1" s="1"/>
  <c r="BA183" i="1"/>
  <c r="BB183" i="1" s="1"/>
  <c r="BA169" i="1"/>
  <c r="BB169" i="1" s="1"/>
  <c r="BA153" i="1"/>
  <c r="BC153" i="1" s="1"/>
  <c r="BA139" i="1"/>
  <c r="BB139" i="1" s="1"/>
  <c r="BA224" i="1"/>
  <c r="BC224" i="1" s="1"/>
  <c r="BA208" i="1"/>
  <c r="BB208" i="1" s="1"/>
  <c r="BA194" i="1"/>
  <c r="BC194" i="1" s="1"/>
  <c r="BA180" i="1"/>
  <c r="BB180" i="1" s="1"/>
  <c r="BA164" i="1"/>
  <c r="BC164" i="1" s="1"/>
  <c r="BA152" i="1"/>
  <c r="BC152" i="1" s="1"/>
  <c r="BA138" i="1"/>
  <c r="BC138" i="1" s="1"/>
  <c r="BA187" i="1"/>
  <c r="BC187" i="1" s="1"/>
  <c r="BA177" i="1"/>
  <c r="BB177" i="1" s="1"/>
  <c r="BA167" i="1"/>
  <c r="BC167" i="1" s="1"/>
  <c r="BA155" i="1"/>
  <c r="BB155" i="1" s="1"/>
  <c r="BA145" i="1"/>
  <c r="BC145" i="1" s="1"/>
  <c r="BA135" i="1"/>
  <c r="BB135" i="1" s="1"/>
  <c r="BA220" i="1"/>
  <c r="BC220" i="1" s="1"/>
  <c r="BA210" i="1"/>
  <c r="BC210" i="1" s="1"/>
  <c r="BA200" i="1"/>
  <c r="BB200" i="1" s="1"/>
  <c r="BA188" i="1"/>
  <c r="BB188" i="1" s="1"/>
  <c r="BA178" i="1"/>
  <c r="BC178" i="1" s="1"/>
  <c r="BA168" i="1"/>
  <c r="BC168" i="1" s="1"/>
  <c r="BA156" i="1"/>
  <c r="BC156" i="1" s="1"/>
  <c r="BA146" i="1"/>
  <c r="BC146" i="1" s="1"/>
  <c r="BA136" i="1"/>
  <c r="BC136" i="1" s="1"/>
  <c r="BA221" i="1"/>
  <c r="BB221" i="1" s="1"/>
  <c r="BA213" i="1"/>
  <c r="BC213" i="1" s="1"/>
  <c r="BA205" i="1"/>
  <c r="BC205" i="1" s="1"/>
  <c r="BA197" i="1"/>
  <c r="BB197" i="1" s="1"/>
  <c r="BA189" i="1"/>
  <c r="BB189" i="1" s="1"/>
  <c r="BA181" i="1"/>
  <c r="BC181" i="1" s="1"/>
  <c r="BA173" i="1"/>
  <c r="BB173" i="1" s="1"/>
  <c r="BA165" i="1"/>
  <c r="BB165" i="1" s="1"/>
  <c r="BA157" i="1"/>
  <c r="BB157" i="1" s="1"/>
  <c r="BA149" i="1"/>
  <c r="BB149" i="1" s="1"/>
  <c r="BA141" i="1"/>
  <c r="BC141" i="1" s="1"/>
  <c r="BA133" i="1"/>
  <c r="BB133" i="1" s="1"/>
  <c r="BA222" i="1"/>
  <c r="BC222" i="1" s="1"/>
  <c r="BA214" i="1"/>
  <c r="BC214" i="1" s="1"/>
  <c r="BA206" i="1"/>
  <c r="BC206" i="1" s="1"/>
  <c r="BA198" i="1"/>
  <c r="BC198" i="1" s="1"/>
  <c r="BA190" i="1"/>
  <c r="BC190" i="1" s="1"/>
  <c r="BA182" i="1"/>
  <c r="BC182" i="1" s="1"/>
  <c r="BA174" i="1"/>
  <c r="BB174" i="1" s="1"/>
  <c r="BA166" i="1"/>
  <c r="BC166" i="1" s="1"/>
  <c r="BA158" i="1"/>
  <c r="BC158" i="1" s="1"/>
  <c r="BA150" i="1"/>
  <c r="BB150" i="1" s="1"/>
  <c r="BA142" i="1"/>
  <c r="BC142" i="1" s="1"/>
  <c r="BC196" i="1"/>
  <c r="BC134" i="1"/>
  <c r="BB134" i="1"/>
  <c r="BC201" i="1" l="1"/>
  <c r="BC144" i="1"/>
  <c r="BC226" i="1"/>
  <c r="BC199" i="1"/>
  <c r="BB172" i="1"/>
  <c r="BC175" i="1"/>
  <c r="BC191" i="1"/>
  <c r="BC188" i="1"/>
  <c r="BC197" i="1"/>
  <c r="BB218" i="1"/>
  <c r="BB151" i="1"/>
  <c r="BC169" i="1"/>
  <c r="BC217" i="1"/>
  <c r="BC135" i="1"/>
  <c r="BB166" i="1"/>
  <c r="BB194" i="1"/>
  <c r="BC157" i="1"/>
  <c r="BB152" i="1"/>
  <c r="BB178" i="1"/>
  <c r="BC133" i="1"/>
  <c r="BB220" i="1"/>
  <c r="BC130" i="1"/>
  <c r="BB171" i="1"/>
  <c r="BC176" i="1"/>
  <c r="BB207" i="1"/>
  <c r="BC159" i="1"/>
  <c r="BC154" i="1"/>
  <c r="BC204" i="1"/>
  <c r="BB190" i="1"/>
  <c r="BC208" i="1"/>
  <c r="BB167" i="1"/>
  <c r="BB148" i="1"/>
  <c r="BB210" i="1"/>
  <c r="BC155" i="1"/>
  <c r="BC170" i="1"/>
  <c r="BC140" i="1"/>
  <c r="BB147" i="1"/>
  <c r="BB192" i="1"/>
  <c r="BB211" i="1"/>
  <c r="BC183" i="1"/>
  <c r="BC180" i="1"/>
  <c r="BC203" i="1"/>
  <c r="BB138" i="1"/>
  <c r="BB185" i="1"/>
  <c r="BC179" i="1"/>
  <c r="BB216" i="1"/>
  <c r="BC223" i="1"/>
  <c r="BB202" i="1"/>
  <c r="BC131" i="1"/>
  <c r="BB136" i="1"/>
  <c r="BB153" i="1"/>
  <c r="BB163" i="1"/>
  <c r="BC149" i="1"/>
  <c r="BB137" i="1"/>
  <c r="BB145" i="1"/>
  <c r="BB195" i="1"/>
  <c r="BB209" i="1"/>
  <c r="BB186" i="1"/>
  <c r="BB213" i="1"/>
  <c r="BB212" i="1"/>
  <c r="BC132" i="1"/>
  <c r="BB156" i="1"/>
  <c r="BB168" i="1"/>
  <c r="BC184" i="1"/>
  <c r="BB214" i="1"/>
  <c r="BC225" i="1"/>
  <c r="BC219" i="1"/>
  <c r="BC161" i="1"/>
  <c r="BB160" i="1"/>
  <c r="BB181" i="1"/>
  <c r="BC221" i="1"/>
  <c r="BB146" i="1"/>
  <c r="BC162" i="1"/>
  <c r="BC193" i="1"/>
  <c r="BB164" i="1"/>
  <c r="BC215" i="1"/>
  <c r="BB224" i="1"/>
  <c r="BC143" i="1"/>
  <c r="BC177" i="1"/>
  <c r="BB182" i="1"/>
  <c r="BB187" i="1"/>
  <c r="BC150" i="1"/>
  <c r="BC139" i="1"/>
  <c r="BC200" i="1"/>
  <c r="BB158" i="1"/>
  <c r="BB198" i="1"/>
  <c r="BB222" i="1"/>
  <c r="BC165" i="1"/>
  <c r="BC189" i="1"/>
  <c r="BB142" i="1"/>
  <c r="BB206" i="1"/>
  <c r="BC173" i="1"/>
  <c r="BC174" i="1"/>
  <c r="BB141" i="1"/>
  <c r="BB205" i="1"/>
  <c r="BB227" i="1" l="1"/>
  <c r="BC227" i="1"/>
  <c r="F81" i="1" s="1"/>
  <c r="AW184" i="1" s="1"/>
  <c r="AW186" i="1" l="1"/>
  <c r="AY186" i="1" s="1"/>
  <c r="AW182" i="1"/>
  <c r="AX182" i="1" s="1"/>
  <c r="AW183" i="1"/>
  <c r="AY183" i="1" s="1"/>
  <c r="AW180" i="1"/>
  <c r="AX180" i="1" s="1"/>
  <c r="AW181" i="1"/>
  <c r="AY181" i="1" s="1"/>
  <c r="AW185" i="1"/>
  <c r="AX185" i="1" s="1"/>
  <c r="AX184" i="1"/>
  <c r="AY184" i="1"/>
  <c r="AY182" i="1" l="1"/>
  <c r="AX181" i="1"/>
  <c r="AY180" i="1"/>
  <c r="AX186" i="1"/>
  <c r="AX183" i="1"/>
  <c r="AY185" i="1"/>
  <c r="AY187" i="1" l="1"/>
  <c r="H81" i="1" s="1"/>
  <c r="AX187" i="1"/>
  <c r="N81" i="1" s="1"/>
  <c r="R81" i="1" s="1"/>
  <c r="J81" i="1" l="1"/>
</calcChain>
</file>

<file path=xl/sharedStrings.xml><?xml version="1.0" encoding="utf-8"?>
<sst xmlns="http://schemas.openxmlformats.org/spreadsheetml/2006/main" count="602" uniqueCount="129">
  <si>
    <t xml:space="preserve">          PROJECT NAME :</t>
  </si>
  <si>
    <t xml:space="preserve">   CITY OF AURORA  UTILITY DEPARTMENT</t>
  </si>
  <si>
    <t>|</t>
  </si>
  <si>
    <t>FAX TO :____________________________________ DATE :__________</t>
  </si>
  <si>
    <t>1470 SOUTH HAVANA STR., AURORA, CO. 80012</t>
  </si>
  <si>
    <t xml:space="preserve">      PROJECT ADDRESS  :</t>
  </si>
  <si>
    <t>TAP APPLICATION OFFICE - 739-7395</t>
  </si>
  <si>
    <t>ATTEN.  :________________________________ FAX # :____________</t>
  </si>
  <si>
    <t>PLANS REVIEW - 739-7374     FAX - 739-7491</t>
  </si>
  <si>
    <t>EXISTING WATER SAVING FIXTURES ?</t>
  </si>
  <si>
    <t>NO</t>
  </si>
  <si>
    <t>PROPOSED WATER SAVING FIXTURES ?</t>
  </si>
  <si>
    <t>DATE :</t>
  </si>
  <si>
    <t xml:space="preserve">  BY :</t>
  </si>
  <si>
    <t>OK BY :</t>
  </si>
  <si>
    <t>FIXTURE UNIT TABLE</t>
  </si>
  <si>
    <t>EXISTING ULTRA LOW FLOW FIXTURE?</t>
  </si>
  <si>
    <t>PROPOSED ULTRA LOW FLOW FIXTURE?</t>
  </si>
  <si>
    <t xml:space="preserve">      EXISTING PRIVATE</t>
  </si>
  <si>
    <t xml:space="preserve">     PROPOSED PRIVATE</t>
  </si>
  <si>
    <t xml:space="preserve">    EXISTING PUBLIC</t>
  </si>
  <si>
    <t xml:space="preserve">  PROPOSED PUBLIC</t>
  </si>
  <si>
    <t xml:space="preserve">  STANDARD</t>
  </si>
  <si>
    <t xml:space="preserve">  LOW FLOW</t>
  </si>
  <si>
    <t>ULTRA LOW FLOW</t>
  </si>
  <si>
    <t>NUMBER OF</t>
  </si>
  <si>
    <t>FIXTURE</t>
  </si>
  <si>
    <t>UNITS</t>
  </si>
  <si>
    <t>FIXTURES</t>
  </si>
  <si>
    <t>VALUE</t>
  </si>
  <si>
    <t>SUBTOTALS</t>
  </si>
  <si>
    <t>PRIV</t>
  </si>
  <si>
    <t>PUB</t>
  </si>
  <si>
    <t>BAR SINK</t>
  </si>
  <si>
    <t>-</t>
  </si>
  <si>
    <t>BATHTUB (WITH SHOWER)</t>
  </si>
  <si>
    <t>DENTAL UNIT</t>
  </si>
  <si>
    <t>DRINKING FOUNTAIN</t>
  </si>
  <si>
    <t>HOSE BIBB OR SILL COCK</t>
  </si>
  <si>
    <t>MOBILE HOME EACH</t>
  </si>
  <si>
    <t>LAUNDRY TUB, CLOTHWASHER</t>
  </si>
  <si>
    <t>LAVATORY</t>
  </si>
  <si>
    <t>LAVATORY (DENTAL)</t>
  </si>
  <si>
    <t>LAWN SPRINKLER EACH HEAD</t>
  </si>
  <si>
    <t>SHOWER EACH HEAD</t>
  </si>
  <si>
    <t>SINK (PER FAUCET)</t>
  </si>
  <si>
    <t>SINK DISHWASHER</t>
  </si>
  <si>
    <t>SINK (FLUSHING RIM)</t>
  </si>
  <si>
    <t>SINK (WASHUP)</t>
  </si>
  <si>
    <t>SINK (CIRCULAR WASHUP)</t>
  </si>
  <si>
    <t>URINAL (PEDESTAL)</t>
  </si>
  <si>
    <t>URINAL (STALL)</t>
  </si>
  <si>
    <t>URINAL (WALL)</t>
  </si>
  <si>
    <t>URINAL (FLUSH TANK)</t>
  </si>
  <si>
    <t>WATER CLOSET (TANK)</t>
  </si>
  <si>
    <t>WATER CLOSET (VALVE)</t>
  </si>
  <si>
    <t>3/8 INCH SUPPLY</t>
  </si>
  <si>
    <t>1/2 INCH SUPPLY</t>
  </si>
  <si>
    <t>3/4 INCH SUPPLY</t>
  </si>
  <si>
    <t>1 INCH SUPPLY</t>
  </si>
  <si>
    <t>TOTAL</t>
  </si>
  <si>
    <t xml:space="preserve">  MAXIMUM</t>
  </si>
  <si>
    <t xml:space="preserve">*  IF WATER SAVING AND/OR ULTRA LOW FLOW FIXTURE VALUES ARE USED THEY MUST BE SPECIFIED ON </t>
  </si>
  <si>
    <t xml:space="preserve">  FIXTURE</t>
  </si>
  <si>
    <t xml:space="preserve">   THE BUILDING PLANS PRIOR TO APPROVAL OF THE BUILDING PERMIT.</t>
  </si>
  <si>
    <t xml:space="preserve">   UNITS</t>
  </si>
  <si>
    <t xml:space="preserve">   WATER SAVINGS = 30% REDUCTION ON FAUCETS &amp; 3.5 GALLON WATER CLOSETS</t>
  </si>
  <si>
    <t xml:space="preserve">   ULTRA LOW FLOW = 1.6 GALLON WATER CLOSETS AND URINALS</t>
  </si>
  <si>
    <t>FLUSH</t>
  </si>
  <si>
    <t>TANK</t>
  </si>
  <si>
    <t>VALVE</t>
  </si>
  <si>
    <t>METER SIZING TABLE</t>
  </si>
  <si>
    <t xml:space="preserve"> </t>
  </si>
  <si>
    <t>HEAD LOSS CALCULATIONS BASE ON HAZEN WILLIAMS COEFFICIENT</t>
  </si>
  <si>
    <t>METER</t>
  </si>
  <si>
    <t>MAX.</t>
  </si>
  <si>
    <t>CURVE</t>
  </si>
  <si>
    <t>CURVE NO. 1 FOR FLUSH VALVES</t>
  </si>
  <si>
    <t>COPPER SERVICE  C = 130,  DUCTILE IRON  C = 100</t>
  </si>
  <si>
    <t>SIZE</t>
  </si>
  <si>
    <t>FLOW</t>
  </si>
  <si>
    <t>#</t>
  </si>
  <si>
    <t>CURVE NO. 2 FOR FLUSH TANKS</t>
  </si>
  <si>
    <t>CURVE NO.</t>
  </si>
  <si>
    <t>=</t>
  </si>
  <si>
    <t>HAZEN WILLIAMS    C =</t>
  </si>
  <si>
    <t>DIA.</t>
  </si>
  <si>
    <t>(GPM)</t>
  </si>
  <si>
    <t>2</t>
  </si>
  <si>
    <t>1</t>
  </si>
  <si>
    <t>FLOW FROM</t>
  </si>
  <si>
    <t>VELOCITY</t>
  </si>
  <si>
    <t>LENGTH</t>
  </si>
  <si>
    <t>HEAD</t>
  </si>
  <si>
    <t>STATIC</t>
  </si>
  <si>
    <t>PRESSURE</t>
  </si>
  <si>
    <t xml:space="preserve">    </t>
  </si>
  <si>
    <t>3/4"</t>
  </si>
  <si>
    <t>UNIT</t>
  </si>
  <si>
    <t>TABLE</t>
  </si>
  <si>
    <t>SERVICE</t>
  </si>
  <si>
    <t>LOSS</t>
  </si>
  <si>
    <t>@ BLDG.</t>
  </si>
  <si>
    <t xml:space="preserve">     </t>
  </si>
  <si>
    <t>1"</t>
  </si>
  <si>
    <t>(INCHES)</t>
  </si>
  <si>
    <t>(FPS)</t>
  </si>
  <si>
    <t>(FT)</t>
  </si>
  <si>
    <t>PSI/100FT</t>
  </si>
  <si>
    <t>@ MAIN</t>
  </si>
  <si>
    <t>(PSI)</t>
  </si>
  <si>
    <t>1 1/2"</t>
  </si>
  <si>
    <t>2"</t>
  </si>
  <si>
    <t xml:space="preserve">  </t>
  </si>
  <si>
    <t>3"</t>
  </si>
  <si>
    <t>4"</t>
  </si>
  <si>
    <t>6"</t>
  </si>
  <si>
    <t>fixture units</t>
  </si>
  <si>
    <t xml:space="preserve">flow </t>
  </si>
  <si>
    <t>for flush</t>
  </si>
  <si>
    <t>valve</t>
  </si>
  <si>
    <t>tank</t>
  </si>
  <si>
    <t xml:space="preserve">  MAXIUM</t>
  </si>
  <si>
    <t xml:space="preserve">   FLOW</t>
  </si>
  <si>
    <t xml:space="preserve">  ALLOWED</t>
  </si>
  <si>
    <t>TYPE K CU</t>
  </si>
  <si>
    <t>DIP</t>
  </si>
  <si>
    <t>yes</t>
  </si>
  <si>
    <t>1519 Geneva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</si>
</sst>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2" x14ac:knownFonts="1">
    <font>
      <sz val="12"/>
      <name val="Arial"/>
    </font>
    <font>
      <b/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lightGray">
        <bgColor indexed="9"/>
      </patternFill>
    </fill>
    <fill>
      <patternFill patternType="gray125">
        <bgColor indexed="9"/>
      </patternFill>
    </fill>
    <fill>
      <patternFill patternType="solid">
        <fgColor indexed="15"/>
      </patternFill>
    </fill>
    <fill>
      <patternFill patternType="lightGray">
        <bgColor rgb="FFFFFF00"/>
      </patternFill>
    </fill>
    <fill>
      <patternFill patternType="solid">
        <fgColor rgb="FFFFFF00"/>
        <bgColor indexed="64"/>
      </patternFill>
    </fill>
    <fill>
      <patternFill patternType="gray125"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2" borderId="0"/>
  </cellStyleXfs>
  <cellXfs count="25">
    <xf numFmtId="0" fontId="0" fillId="2" borderId="0" xfId="0" applyNumberFormat="1"/>
    <xf numFmtId="0" fontId="0" fillId="2" borderId="0" xfId="0" applyNumberFormat="1" applyProtection="1">
      <protection locked="0"/>
    </xf>
    <xf numFmtId="164" fontId="0" fillId="2" borderId="0" xfId="0" applyNumberFormat="1"/>
    <xf numFmtId="0" fontId="1" fillId="2" borderId="0" xfId="0" applyNumberFormat="1" applyFont="1"/>
    <xf numFmtId="0" fontId="0" fillId="3" borderId="0" xfId="0" applyNumberFormat="1" applyFill="1" applyProtection="1">
      <protection locked="0"/>
    </xf>
    <xf numFmtId="0" fontId="0" fillId="3" borderId="0" xfId="0" applyNumberFormat="1" applyFill="1"/>
    <xf numFmtId="0" fontId="0" fillId="4" borderId="0" xfId="0" applyNumberFormat="1" applyFill="1"/>
    <xf numFmtId="2" fontId="0" fillId="5" borderId="0" xfId="0" applyNumberFormat="1" applyFill="1"/>
    <xf numFmtId="0" fontId="0" fillId="5" borderId="0" xfId="0" applyNumberFormat="1" applyFill="1"/>
    <xf numFmtId="0" fontId="0" fillId="2" borderId="0" xfId="0" applyNumberFormat="1" applyAlignment="1" applyProtection="1">
      <alignment horizontal="right"/>
      <protection locked="0"/>
    </xf>
    <xf numFmtId="0" fontId="0" fillId="2" borderId="0" xfId="0" applyNumberFormat="1" applyAlignment="1">
      <alignment horizontal="fill"/>
    </xf>
    <xf numFmtId="0" fontId="0" fillId="2" borderId="0" xfId="0" applyNumberFormat="1" applyAlignment="1" applyProtection="1">
      <alignment horizontal="center"/>
      <protection locked="0"/>
    </xf>
    <xf numFmtId="2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1" fillId="2" borderId="0" xfId="0" applyNumberFormat="1" applyFont="1" applyAlignment="1">
      <alignment horizontal="center"/>
    </xf>
    <xf numFmtId="0" fontId="0" fillId="5" borderId="0" xfId="0" applyNumberFormat="1" applyFill="1" applyAlignment="1" applyProtection="1">
      <alignment horizontal="center"/>
      <protection locked="0"/>
    </xf>
    <xf numFmtId="0" fontId="0" fillId="5" borderId="0" xfId="0" applyNumberFormat="1" applyFill="1" applyAlignment="1">
      <alignment horizontal="center"/>
    </xf>
    <xf numFmtId="0" fontId="0" fillId="2" borderId="0" xfId="0" applyNumberFormat="1" applyAlignment="1"/>
    <xf numFmtId="0" fontId="0" fillId="6" borderId="0" xfId="0" applyNumberFormat="1" applyFill="1"/>
    <xf numFmtId="0" fontId="0" fillId="7" borderId="0" xfId="0" applyNumberFormat="1" applyFill="1" applyProtection="1">
      <protection locked="0"/>
    </xf>
    <xf numFmtId="0" fontId="0" fillId="8" borderId="0" xfId="0" applyNumberFormat="1" applyFill="1"/>
    <xf numFmtId="0" fontId="0" fillId="7" borderId="0" xfId="0" applyNumberFormat="1" applyFill="1" applyAlignment="1">
      <alignment horizontal="fill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>
      <alignment horizontal="fill"/>
    </xf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29"/>
  <sheetViews>
    <sheetView showGridLines="0" tabSelected="1" showOutlineSymbols="0" topLeftCell="A4" zoomScale="70" zoomScaleNormal="70" workbookViewId="0">
      <selection activeCell="P42" sqref="P42"/>
    </sheetView>
  </sheetViews>
  <sheetFormatPr defaultColWidth="8.6640625" defaultRowHeight="15" x14ac:dyDescent="0.2"/>
  <cols>
    <col min="1" max="1" width="1.6640625" customWidth="1"/>
    <col min="2" max="2" width="26.6640625" customWidth="1"/>
    <col min="3" max="3" width="1.6640625" customWidth="1"/>
    <col min="4" max="4" width="11.6640625" customWidth="1"/>
    <col min="5" max="5" width="1.6640625" customWidth="1"/>
    <col min="6" max="6" width="10.6640625" customWidth="1"/>
    <col min="7" max="7" width="1.6640625" customWidth="1"/>
    <col min="8" max="8" width="11.6640625" customWidth="1"/>
    <col min="9" max="9" width="1.6640625" customWidth="1"/>
    <col min="11" max="11" width="1.6640625" customWidth="1"/>
    <col min="12" max="12" width="11.6640625" customWidth="1"/>
    <col min="13" max="13" width="1.6640625" customWidth="1"/>
    <col min="14" max="14" width="8.88671875" customWidth="1"/>
    <col min="15" max="15" width="1.6640625" customWidth="1"/>
    <col min="16" max="16" width="11.6640625" customWidth="1"/>
    <col min="17" max="17" width="1.6640625" customWidth="1"/>
    <col min="18" max="18" width="10.6640625" customWidth="1"/>
    <col min="19" max="19" width="1.6640625" customWidth="1"/>
    <col min="20" max="20" width="11.6640625" customWidth="1"/>
    <col min="21" max="21" width="1.6640625" customWidth="1"/>
    <col min="22" max="22" width="8.44140625" customWidth="1"/>
    <col min="23" max="23" width="1.6640625" customWidth="1"/>
    <col min="24" max="24" width="8.21875" customWidth="1"/>
    <col min="25" max="25" width="1.6640625" customWidth="1"/>
    <col min="26" max="26" width="8.21875" customWidth="1"/>
    <col min="27" max="27" width="1.6640625" customWidth="1"/>
    <col min="28" max="28" width="8.44140625" customWidth="1"/>
    <col min="29" max="29" width="1.6640625" customWidth="1"/>
    <col min="30" max="30" width="8.33203125" customWidth="1"/>
    <col min="31" max="31" width="1.6640625" customWidth="1"/>
    <col min="32" max="32" width="8.33203125" customWidth="1"/>
    <col min="33" max="33" width="1.6640625" customWidth="1"/>
    <col min="34" max="44" width="10.6640625" customWidth="1"/>
  </cols>
  <sheetData>
    <row r="1" spans="1:256" ht="15.75" x14ac:dyDescent="0.25">
      <c r="B1" s="3" t="s">
        <v>0</v>
      </c>
      <c r="D1" s="1" t="s">
        <v>128</v>
      </c>
      <c r="E1" s="1"/>
      <c r="F1" s="1"/>
      <c r="G1" s="1"/>
      <c r="H1" s="1"/>
      <c r="J1" t="s">
        <v>1</v>
      </c>
      <c r="Q1" t="s">
        <v>2</v>
      </c>
      <c r="R1" t="s">
        <v>3</v>
      </c>
      <c r="AB1" s="2"/>
    </row>
    <row r="2" spans="1:256" x14ac:dyDescent="0.2">
      <c r="D2" s="1"/>
      <c r="E2" s="1"/>
      <c r="F2" s="1"/>
      <c r="G2" s="1"/>
      <c r="H2" s="1"/>
      <c r="J2" t="s">
        <v>4</v>
      </c>
      <c r="Q2" t="s">
        <v>2</v>
      </c>
    </row>
    <row r="3" spans="1:256" ht="15.75" x14ac:dyDescent="0.25">
      <c r="B3" s="3" t="s">
        <v>5</v>
      </c>
      <c r="D3" s="1" t="s">
        <v>128</v>
      </c>
      <c r="E3" s="1"/>
      <c r="F3" s="1"/>
      <c r="G3" s="1"/>
      <c r="H3" s="1"/>
      <c r="J3" t="s">
        <v>6</v>
      </c>
      <c r="Q3" t="s">
        <v>2</v>
      </c>
      <c r="R3" t="s">
        <v>7</v>
      </c>
    </row>
    <row r="4" spans="1:256" x14ac:dyDescent="0.2">
      <c r="D4" s="1"/>
      <c r="E4" s="1"/>
      <c r="F4" s="1"/>
      <c r="G4" s="1"/>
      <c r="H4" s="1"/>
      <c r="J4" t="s">
        <v>8</v>
      </c>
      <c r="Q4" t="s">
        <v>2</v>
      </c>
    </row>
    <row r="5" spans="1:256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x14ac:dyDescent="0.2">
      <c r="A6" s="5"/>
      <c r="B6" s="1"/>
      <c r="C6" s="4"/>
      <c r="D6" t="s">
        <v>9</v>
      </c>
      <c r="I6" s="1"/>
      <c r="J6" s="1" t="s">
        <v>10</v>
      </c>
      <c r="K6" s="1"/>
      <c r="L6" t="s">
        <v>11</v>
      </c>
      <c r="Q6" s="1"/>
      <c r="R6" s="1" t="s">
        <v>127</v>
      </c>
      <c r="S6" s="1"/>
      <c r="T6" s="1"/>
      <c r="V6" t="s">
        <v>12</v>
      </c>
      <c r="W6" s="1"/>
      <c r="Y6" s="1"/>
      <c r="Z6" t="s">
        <v>13</v>
      </c>
      <c r="AA6" s="1"/>
      <c r="AB6" s="1"/>
      <c r="AC6" s="1"/>
      <c r="AD6" t="s">
        <v>14</v>
      </c>
      <c r="AE6" s="1"/>
      <c r="AF6" s="1"/>
      <c r="AG6" s="4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256" ht="15.75" x14ac:dyDescent="0.25">
      <c r="A7" s="5"/>
      <c r="B7" s="3" t="s">
        <v>15</v>
      </c>
      <c r="C7" s="4"/>
      <c r="D7" t="s">
        <v>16</v>
      </c>
      <c r="I7" s="1"/>
      <c r="J7" s="1" t="s">
        <v>10</v>
      </c>
      <c r="K7" s="1"/>
      <c r="L7" t="s">
        <v>17</v>
      </c>
      <c r="Q7" s="1"/>
      <c r="R7" s="1" t="s">
        <v>127</v>
      </c>
      <c r="S7" s="1"/>
      <c r="T7" s="1"/>
      <c r="AG7" s="4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256" x14ac:dyDescent="0.2">
      <c r="A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x14ac:dyDescent="0.2">
      <c r="A9" s="5"/>
      <c r="B9" s="5"/>
      <c r="C9" s="5"/>
      <c r="D9" s="17" t="s">
        <v>18</v>
      </c>
      <c r="G9" s="5"/>
      <c r="H9" s="17" t="s">
        <v>19</v>
      </c>
      <c r="K9" s="5"/>
      <c r="L9" s="17" t="s">
        <v>20</v>
      </c>
      <c r="O9" s="5"/>
      <c r="P9" s="17" t="s">
        <v>21</v>
      </c>
      <c r="S9" s="5"/>
      <c r="U9" s="5"/>
      <c r="V9" t="s">
        <v>22</v>
      </c>
      <c r="Y9" s="5"/>
      <c r="Z9" s="17" t="s">
        <v>23</v>
      </c>
      <c r="AA9" s="17"/>
      <c r="AB9" s="17"/>
      <c r="AC9" s="5"/>
      <c r="AD9" t="s">
        <v>24</v>
      </c>
      <c r="AE9" s="13"/>
      <c r="AG9" s="5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256" x14ac:dyDescent="0.2">
      <c r="A10" s="5"/>
      <c r="C10" s="5"/>
      <c r="D10" s="6"/>
      <c r="E10" s="6"/>
      <c r="F10" s="6"/>
      <c r="G10" s="5"/>
      <c r="H10" s="6"/>
      <c r="I10" s="6"/>
      <c r="J10" s="6"/>
      <c r="K10" s="5"/>
      <c r="L10" s="6"/>
      <c r="M10" s="6"/>
      <c r="N10" s="6"/>
      <c r="O10" s="5"/>
      <c r="P10" s="6"/>
      <c r="Q10" s="6"/>
      <c r="R10" s="6"/>
      <c r="S10" s="5"/>
      <c r="T10" s="6"/>
      <c r="U10" s="5"/>
      <c r="V10" s="6"/>
      <c r="W10" s="6"/>
      <c r="X10" s="6"/>
      <c r="Y10" s="5"/>
      <c r="Z10" s="6"/>
      <c r="AA10" s="6"/>
      <c r="AB10" s="6"/>
      <c r="AC10" s="5"/>
      <c r="AD10" s="6"/>
      <c r="AE10" s="6"/>
      <c r="AF10" s="6"/>
      <c r="A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x14ac:dyDescent="0.2">
      <c r="A11" s="5"/>
      <c r="C11" s="5"/>
      <c r="D11" s="13" t="s">
        <v>25</v>
      </c>
      <c r="E11" s="6"/>
      <c r="F11" s="13" t="s">
        <v>26</v>
      </c>
      <c r="G11" s="5"/>
      <c r="H11" s="13" t="s">
        <v>25</v>
      </c>
      <c r="I11" s="6"/>
      <c r="J11" s="13" t="s">
        <v>26</v>
      </c>
      <c r="K11" s="5"/>
      <c r="L11" s="13" t="s">
        <v>25</v>
      </c>
      <c r="M11" s="6"/>
      <c r="N11" s="13" t="s">
        <v>26</v>
      </c>
      <c r="O11" s="5"/>
      <c r="P11" s="13" t="s">
        <v>25</v>
      </c>
      <c r="Q11" s="6"/>
      <c r="R11" s="13" t="s">
        <v>26</v>
      </c>
      <c r="S11" s="5"/>
      <c r="T11" s="13" t="s">
        <v>27</v>
      </c>
      <c r="U11" s="5"/>
      <c r="W11" s="6"/>
      <c r="Y11" s="5"/>
      <c r="AA11" s="6"/>
      <c r="AC11" s="5"/>
      <c r="AE11" s="6"/>
      <c r="AG11" s="5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256" ht="15.75" x14ac:dyDescent="0.25">
      <c r="A12" s="5"/>
      <c r="B12" s="14" t="s">
        <v>26</v>
      </c>
      <c r="C12" s="5"/>
      <c r="D12" s="13" t="s">
        <v>28</v>
      </c>
      <c r="E12" s="6"/>
      <c r="F12" s="13" t="s">
        <v>29</v>
      </c>
      <c r="G12" s="5"/>
      <c r="H12" s="13" t="s">
        <v>28</v>
      </c>
      <c r="I12" s="6"/>
      <c r="J12" s="13" t="s">
        <v>29</v>
      </c>
      <c r="K12" s="5"/>
      <c r="L12" s="13" t="s">
        <v>28</v>
      </c>
      <c r="M12" s="6"/>
      <c r="N12" s="13" t="s">
        <v>29</v>
      </c>
      <c r="O12" s="5"/>
      <c r="P12" s="13" t="s">
        <v>28</v>
      </c>
      <c r="Q12" s="6"/>
      <c r="R12" s="13" t="s">
        <v>29</v>
      </c>
      <c r="S12" s="5"/>
      <c r="T12" s="13" t="s">
        <v>30</v>
      </c>
      <c r="U12" s="5"/>
      <c r="V12" s="13" t="s">
        <v>31</v>
      </c>
      <c r="W12" s="6"/>
      <c r="X12" s="13" t="s">
        <v>32</v>
      </c>
      <c r="Y12" s="5"/>
      <c r="Z12" s="13" t="s">
        <v>31</v>
      </c>
      <c r="AA12" s="6"/>
      <c r="AB12" s="13" t="s">
        <v>32</v>
      </c>
      <c r="AC12" s="5"/>
      <c r="AD12" s="13" t="s">
        <v>31</v>
      </c>
      <c r="AE12" s="6"/>
      <c r="AF12" s="13" t="s">
        <v>32</v>
      </c>
      <c r="AG12" s="5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256" x14ac:dyDescent="0.2">
      <c r="A13" s="5"/>
      <c r="B13" s="5"/>
      <c r="C13" s="5"/>
      <c r="D13" s="5"/>
      <c r="E13" s="5"/>
      <c r="F13" s="5"/>
      <c r="G13" s="5"/>
      <c r="H13" s="18"/>
      <c r="I13" s="1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x14ac:dyDescent="0.2">
      <c r="A14" s="5"/>
      <c r="B14" t="s">
        <v>33</v>
      </c>
      <c r="C14" s="5"/>
      <c r="D14" s="22"/>
      <c r="E14" s="6"/>
      <c r="F14">
        <f>IF(J$6="YES",Z14,V14)</f>
        <v>1</v>
      </c>
      <c r="G14" s="5"/>
      <c r="H14" s="19"/>
      <c r="I14" s="20"/>
      <c r="J14">
        <f>IF(R$6="YES",Z14,V14)</f>
        <v>0.7</v>
      </c>
      <c r="K14" s="5"/>
      <c r="L14" s="1"/>
      <c r="M14" s="6"/>
      <c r="N14">
        <f>IF(J$6="YES",AB14,X14)</f>
        <v>2</v>
      </c>
      <c r="O14" s="5"/>
      <c r="P14" s="1"/>
      <c r="Q14" s="6"/>
      <c r="R14">
        <f>IF(R$6="YES",AB14,X14)</f>
        <v>1.4</v>
      </c>
      <c r="S14" s="5"/>
      <c r="T14">
        <f>(D14*F14)+(H14*J14)+(L14*N14)+(P14*R14)</f>
        <v>0</v>
      </c>
      <c r="U14" s="5"/>
      <c r="V14">
        <v>1</v>
      </c>
      <c r="W14" s="6"/>
      <c r="X14">
        <v>2</v>
      </c>
      <c r="Y14" s="5"/>
      <c r="Z14">
        <v>0.7</v>
      </c>
      <c r="AA14" s="6"/>
      <c r="AB14">
        <v>1.4</v>
      </c>
      <c r="AC14" s="5"/>
      <c r="AE14" s="6"/>
      <c r="AG14" s="5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256" x14ac:dyDescent="0.2">
      <c r="A15" s="5"/>
      <c r="B15" s="10" t="s">
        <v>34</v>
      </c>
      <c r="C15" s="5"/>
      <c r="D15" s="23" t="s">
        <v>34</v>
      </c>
      <c r="E15" s="6"/>
      <c r="F15" s="10" t="s">
        <v>34</v>
      </c>
      <c r="G15" s="5"/>
      <c r="H15" s="21" t="s">
        <v>34</v>
      </c>
      <c r="I15" s="20"/>
      <c r="J15" s="10" t="s">
        <v>34</v>
      </c>
      <c r="K15" s="5"/>
      <c r="L15" s="10" t="s">
        <v>34</v>
      </c>
      <c r="M15" s="6"/>
      <c r="N15" s="10" t="s">
        <v>34</v>
      </c>
      <c r="O15" s="5"/>
      <c r="P15" s="10" t="s">
        <v>34</v>
      </c>
      <c r="Q15" s="6"/>
      <c r="R15" s="10" t="s">
        <v>34</v>
      </c>
      <c r="S15" s="5"/>
      <c r="T15" s="10" t="s">
        <v>34</v>
      </c>
      <c r="U15" s="5"/>
      <c r="V15" s="10" t="s">
        <v>34</v>
      </c>
      <c r="W15" s="6"/>
      <c r="X15" s="10" t="s">
        <v>34</v>
      </c>
      <c r="Y15" s="5"/>
      <c r="Z15" s="10" t="s">
        <v>34</v>
      </c>
      <c r="AA15" s="6"/>
      <c r="AB15" s="10" t="s">
        <v>34</v>
      </c>
      <c r="AC15" s="5"/>
      <c r="AD15" s="10" t="s">
        <v>34</v>
      </c>
      <c r="AE15" s="6"/>
      <c r="AF15" s="10" t="s">
        <v>34</v>
      </c>
      <c r="AG15" s="5"/>
    </row>
    <row r="16" spans="1:256" x14ac:dyDescent="0.2">
      <c r="A16" s="5"/>
      <c r="B16" t="s">
        <v>35</v>
      </c>
      <c r="C16" s="5"/>
      <c r="D16" s="22"/>
      <c r="E16" s="6"/>
      <c r="F16">
        <f>IF(J$6="YES",Z16,V16)</f>
        <v>2</v>
      </c>
      <c r="G16" s="5"/>
      <c r="H16" s="19"/>
      <c r="I16" s="20"/>
      <c r="J16">
        <f>IF(R$6="YES",Z16,V16)</f>
        <v>1.4</v>
      </c>
      <c r="K16" s="5"/>
      <c r="L16" s="1"/>
      <c r="M16" s="6"/>
      <c r="N16">
        <f>IF(J$6="YES",AB16,X16)</f>
        <v>4</v>
      </c>
      <c r="O16" s="5"/>
      <c r="P16" s="1"/>
      <c r="Q16" s="6"/>
      <c r="R16">
        <f>IF(R$6="YES",AB16,X16)</f>
        <v>1.8</v>
      </c>
      <c r="S16" s="5"/>
      <c r="T16">
        <f>(D16*F16)+(H16*J16)+(L16*N16)+(P16*R16)</f>
        <v>0</v>
      </c>
      <c r="U16" s="5"/>
      <c r="V16">
        <v>2</v>
      </c>
      <c r="W16" s="6"/>
      <c r="X16">
        <v>4</v>
      </c>
      <c r="Y16" s="5"/>
      <c r="Z16">
        <v>1.4</v>
      </c>
      <c r="AA16" s="6"/>
      <c r="AB16">
        <v>1.8</v>
      </c>
      <c r="AC16" s="5"/>
      <c r="AE16" s="6"/>
      <c r="AG16" s="5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x14ac:dyDescent="0.2">
      <c r="A17" s="5"/>
      <c r="B17" s="10" t="s">
        <v>34</v>
      </c>
      <c r="C17" s="5"/>
      <c r="D17" s="23" t="s">
        <v>34</v>
      </c>
      <c r="E17" s="6"/>
      <c r="F17" s="10" t="s">
        <v>34</v>
      </c>
      <c r="G17" s="5"/>
      <c r="H17" s="21" t="s">
        <v>34</v>
      </c>
      <c r="I17" s="20"/>
      <c r="J17" s="10" t="s">
        <v>34</v>
      </c>
      <c r="K17" s="5"/>
      <c r="L17" s="10" t="s">
        <v>34</v>
      </c>
      <c r="M17" s="6"/>
      <c r="N17" s="10" t="s">
        <v>34</v>
      </c>
      <c r="O17" s="5"/>
      <c r="P17" s="10" t="s">
        <v>34</v>
      </c>
      <c r="Q17" s="6"/>
      <c r="R17" s="10" t="s">
        <v>34</v>
      </c>
      <c r="S17" s="5"/>
      <c r="T17" s="10" t="s">
        <v>34</v>
      </c>
      <c r="U17" s="5"/>
      <c r="V17" s="10" t="s">
        <v>34</v>
      </c>
      <c r="W17" s="6"/>
      <c r="X17" s="10" t="s">
        <v>34</v>
      </c>
      <c r="Y17" s="5"/>
      <c r="Z17" s="10" t="s">
        <v>34</v>
      </c>
      <c r="AA17" s="6"/>
      <c r="AB17" s="10" t="s">
        <v>34</v>
      </c>
      <c r="AC17" s="5"/>
      <c r="AD17" s="10" t="s">
        <v>34</v>
      </c>
      <c r="AE17" s="6"/>
      <c r="AF17" s="10" t="s">
        <v>34</v>
      </c>
      <c r="AG17" s="5"/>
    </row>
    <row r="18" spans="1:70" x14ac:dyDescent="0.2">
      <c r="A18" s="5"/>
      <c r="B18" t="s">
        <v>36</v>
      </c>
      <c r="C18" s="5"/>
      <c r="D18" s="22"/>
      <c r="E18" s="6"/>
      <c r="F18">
        <f>IF(J$6="YES",Z18,V18)</f>
        <v>1</v>
      </c>
      <c r="G18" s="5"/>
      <c r="H18" s="19"/>
      <c r="I18" s="20"/>
      <c r="J18">
        <f>IF(R$6="YES",Z18,V18)</f>
        <v>0.7</v>
      </c>
      <c r="K18" s="5"/>
      <c r="L18" s="1"/>
      <c r="M18" s="6"/>
      <c r="N18">
        <f>IF(J$6="YES",AB18,X18)</f>
        <v>1</v>
      </c>
      <c r="O18" s="5"/>
      <c r="P18" s="1"/>
      <c r="Q18" s="6"/>
      <c r="R18">
        <f>IF(R$6="YES",AB18,X18)</f>
        <v>0.7</v>
      </c>
      <c r="S18" s="5"/>
      <c r="T18">
        <f>(D18*F18)+(H18*J18)+(L18*N18)+(P18*R18)</f>
        <v>0</v>
      </c>
      <c r="U18" s="5"/>
      <c r="V18">
        <v>1</v>
      </c>
      <c r="W18" s="6"/>
      <c r="X18">
        <v>1</v>
      </c>
      <c r="Y18" s="5"/>
      <c r="Z18">
        <v>0.7</v>
      </c>
      <c r="AA18" s="6"/>
      <c r="AB18">
        <v>0.7</v>
      </c>
      <c r="AC18" s="5"/>
      <c r="AE18" s="6"/>
      <c r="AG18" s="5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2">
      <c r="A19" s="5"/>
      <c r="B19" s="10" t="s">
        <v>34</v>
      </c>
      <c r="C19" s="5"/>
      <c r="D19" s="23" t="s">
        <v>34</v>
      </c>
      <c r="E19" s="6"/>
      <c r="F19" s="10" t="s">
        <v>34</v>
      </c>
      <c r="G19" s="5"/>
      <c r="H19" s="21" t="s">
        <v>34</v>
      </c>
      <c r="I19" s="20"/>
      <c r="J19" s="10" t="s">
        <v>34</v>
      </c>
      <c r="K19" s="5"/>
      <c r="L19" s="10" t="s">
        <v>34</v>
      </c>
      <c r="M19" s="6"/>
      <c r="N19" s="10" t="s">
        <v>34</v>
      </c>
      <c r="O19" s="5"/>
      <c r="P19" s="10" t="s">
        <v>34</v>
      </c>
      <c r="Q19" s="6"/>
      <c r="R19" s="10" t="s">
        <v>34</v>
      </c>
      <c r="S19" s="5"/>
      <c r="T19" s="10" t="s">
        <v>34</v>
      </c>
      <c r="U19" s="5"/>
      <c r="V19" s="10" t="s">
        <v>34</v>
      </c>
      <c r="W19" s="6"/>
      <c r="X19" s="10" t="s">
        <v>34</v>
      </c>
      <c r="Y19" s="5"/>
      <c r="Z19" s="10" t="s">
        <v>34</v>
      </c>
      <c r="AA19" s="6"/>
      <c r="AB19" s="10" t="s">
        <v>34</v>
      </c>
      <c r="AC19" s="5"/>
      <c r="AD19" s="10" t="s">
        <v>34</v>
      </c>
      <c r="AE19" s="6"/>
      <c r="AF19" s="10" t="s">
        <v>34</v>
      </c>
      <c r="AG19" s="5"/>
    </row>
    <row r="20" spans="1:70" x14ac:dyDescent="0.2">
      <c r="A20" s="5"/>
      <c r="B20" t="s">
        <v>37</v>
      </c>
      <c r="C20" s="5"/>
      <c r="D20" s="22"/>
      <c r="E20" s="6"/>
      <c r="F20">
        <f>IF(J$6="YES",Z20,V20)</f>
        <v>1</v>
      </c>
      <c r="G20" s="5"/>
      <c r="H20" s="19"/>
      <c r="I20" s="20"/>
      <c r="J20">
        <f>IF(R$6="YES",Z20,V20)</f>
        <v>0.7</v>
      </c>
      <c r="K20" s="5"/>
      <c r="L20" s="1"/>
      <c r="M20" s="6"/>
      <c r="N20">
        <f>IF(J$6="YES",AB20,X20)</f>
        <v>2</v>
      </c>
      <c r="O20" s="5"/>
      <c r="P20" s="1">
        <v>2</v>
      </c>
      <c r="Q20" s="6"/>
      <c r="R20">
        <f>IF(R$6="YES",AB20,X20)</f>
        <v>1.4</v>
      </c>
      <c r="S20" s="5"/>
      <c r="T20">
        <f>(D20*F20)+(H20*J20)+(L20*N20)+(P20*R20)</f>
        <v>2.8</v>
      </c>
      <c r="U20" s="5"/>
      <c r="V20">
        <v>1</v>
      </c>
      <c r="W20" s="6"/>
      <c r="X20">
        <v>2</v>
      </c>
      <c r="Y20" s="5"/>
      <c r="Z20">
        <v>0.7</v>
      </c>
      <c r="AA20" s="6"/>
      <c r="AB20">
        <v>1.4</v>
      </c>
      <c r="AC20" s="5"/>
      <c r="AE20" s="6"/>
      <c r="AG20" s="5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x14ac:dyDescent="0.2">
      <c r="A21" s="5"/>
      <c r="B21" s="10" t="s">
        <v>34</v>
      </c>
      <c r="C21" s="5"/>
      <c r="D21" s="23" t="s">
        <v>34</v>
      </c>
      <c r="E21" s="6"/>
      <c r="F21" s="10" t="s">
        <v>34</v>
      </c>
      <c r="G21" s="5"/>
      <c r="H21" s="21" t="s">
        <v>34</v>
      </c>
      <c r="I21" s="20"/>
      <c r="J21" s="10" t="s">
        <v>34</v>
      </c>
      <c r="K21" s="5"/>
      <c r="L21" s="10" t="s">
        <v>34</v>
      </c>
      <c r="M21" s="6"/>
      <c r="N21" s="10" t="s">
        <v>34</v>
      </c>
      <c r="O21" s="5"/>
      <c r="P21" s="10" t="s">
        <v>34</v>
      </c>
      <c r="Q21" s="6"/>
      <c r="R21" s="10" t="s">
        <v>34</v>
      </c>
      <c r="S21" s="5"/>
      <c r="T21" s="10" t="s">
        <v>34</v>
      </c>
      <c r="U21" s="5"/>
      <c r="V21" s="10" t="s">
        <v>34</v>
      </c>
      <c r="W21" s="6"/>
      <c r="X21" s="10" t="s">
        <v>34</v>
      </c>
      <c r="Y21" s="5"/>
      <c r="Z21" s="10" t="s">
        <v>34</v>
      </c>
      <c r="AA21" s="6"/>
      <c r="AB21" s="10" t="s">
        <v>34</v>
      </c>
      <c r="AC21" s="5"/>
      <c r="AD21" s="10" t="s">
        <v>34</v>
      </c>
      <c r="AE21" s="6"/>
      <c r="AF21" s="10" t="s">
        <v>34</v>
      </c>
      <c r="AG21" s="5"/>
    </row>
    <row r="22" spans="1:70" x14ac:dyDescent="0.2">
      <c r="A22" s="5"/>
      <c r="B22" t="s">
        <v>38</v>
      </c>
      <c r="C22" s="5"/>
      <c r="D22" s="22"/>
      <c r="E22" s="6"/>
      <c r="F22">
        <f>IF(J$6="YES",Z22,V22)</f>
        <v>3</v>
      </c>
      <c r="G22" s="5"/>
      <c r="H22" s="19">
        <v>1</v>
      </c>
      <c r="I22" s="20"/>
      <c r="J22">
        <f>IF(R$6="YES",Z22,V22)</f>
        <v>3</v>
      </c>
      <c r="K22" s="5"/>
      <c r="L22" s="1"/>
      <c r="M22" s="6"/>
      <c r="N22">
        <f>IF(J$6="YES",AB22,X22)</f>
        <v>5</v>
      </c>
      <c r="O22" s="5"/>
      <c r="P22" s="1"/>
      <c r="Q22" s="6"/>
      <c r="R22">
        <f>IF(R$6="YES",AB22,X22)</f>
        <v>5</v>
      </c>
      <c r="S22" s="5"/>
      <c r="T22">
        <f>(D22*F22)+(H22*J22)+(L22*N22)+(P22*R22)</f>
        <v>3</v>
      </c>
      <c r="U22" s="5"/>
      <c r="V22">
        <v>3</v>
      </c>
      <c r="W22" s="6"/>
      <c r="X22">
        <v>5</v>
      </c>
      <c r="Y22" s="5"/>
      <c r="Z22">
        <v>3</v>
      </c>
      <c r="AA22" s="6"/>
      <c r="AB22">
        <v>5</v>
      </c>
      <c r="AC22" s="5"/>
      <c r="AE22" s="6"/>
      <c r="AG22" s="5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x14ac:dyDescent="0.2">
      <c r="A23" s="5"/>
      <c r="B23" s="10" t="s">
        <v>34</v>
      </c>
      <c r="C23" s="5"/>
      <c r="D23" s="23" t="s">
        <v>34</v>
      </c>
      <c r="E23" s="6"/>
      <c r="F23" s="10" t="s">
        <v>34</v>
      </c>
      <c r="G23" s="5"/>
      <c r="H23" s="21" t="s">
        <v>34</v>
      </c>
      <c r="I23" s="20"/>
      <c r="J23" s="10" t="s">
        <v>34</v>
      </c>
      <c r="K23" s="5"/>
      <c r="L23" s="10" t="s">
        <v>34</v>
      </c>
      <c r="M23" s="6"/>
      <c r="N23" s="10" t="s">
        <v>34</v>
      </c>
      <c r="O23" s="5"/>
      <c r="P23" s="10" t="s">
        <v>34</v>
      </c>
      <c r="Q23" s="6"/>
      <c r="R23" s="10" t="s">
        <v>34</v>
      </c>
      <c r="S23" s="5"/>
      <c r="T23" s="10" t="s">
        <v>34</v>
      </c>
      <c r="U23" s="5"/>
      <c r="V23" s="10" t="s">
        <v>34</v>
      </c>
      <c r="W23" s="6"/>
      <c r="X23" s="10" t="s">
        <v>34</v>
      </c>
      <c r="Y23" s="5"/>
      <c r="Z23" s="10" t="s">
        <v>34</v>
      </c>
      <c r="AA23" s="6"/>
      <c r="AB23" s="10" t="s">
        <v>34</v>
      </c>
      <c r="AC23" s="5"/>
      <c r="AD23" s="10" t="s">
        <v>34</v>
      </c>
      <c r="AE23" s="6"/>
      <c r="AF23" s="10" t="s">
        <v>34</v>
      </c>
      <c r="AG23" s="5"/>
    </row>
    <row r="24" spans="1:70" x14ac:dyDescent="0.2">
      <c r="A24" s="5"/>
      <c r="B24" t="s">
        <v>39</v>
      </c>
      <c r="C24" s="5"/>
      <c r="D24" s="22"/>
      <c r="E24" s="6"/>
      <c r="F24">
        <f>IF(J$6="YES",Z24,V24)</f>
        <v>6</v>
      </c>
      <c r="G24" s="5"/>
      <c r="H24" s="19"/>
      <c r="I24" s="20"/>
      <c r="J24">
        <f>IF(R$6="YES",Z24,V24)</f>
        <v>6</v>
      </c>
      <c r="K24" s="5"/>
      <c r="L24" s="1"/>
      <c r="M24" s="6"/>
      <c r="N24">
        <f>IF(J$6="YES",AB24,X24)</f>
        <v>6</v>
      </c>
      <c r="O24" s="5"/>
      <c r="P24" s="1"/>
      <c r="Q24" s="6"/>
      <c r="R24">
        <f>IF(R$6="YES",AB24,X24)</f>
        <v>6</v>
      </c>
      <c r="S24" s="5"/>
      <c r="T24">
        <f>(D24*F24)+(H24*J24)+(L24*N24)+(P24*R24)</f>
        <v>0</v>
      </c>
      <c r="U24" s="5"/>
      <c r="V24">
        <v>6</v>
      </c>
      <c r="W24" s="6"/>
      <c r="X24">
        <v>6</v>
      </c>
      <c r="Y24" s="5"/>
      <c r="Z24">
        <v>6</v>
      </c>
      <c r="AA24" s="6"/>
      <c r="AB24">
        <v>6</v>
      </c>
      <c r="AC24" s="5"/>
      <c r="AE24" s="6"/>
      <c r="AG24" s="5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x14ac:dyDescent="0.2">
      <c r="A25" s="5"/>
      <c r="B25" s="10" t="s">
        <v>34</v>
      </c>
      <c r="C25" s="5"/>
      <c r="D25" s="23" t="s">
        <v>34</v>
      </c>
      <c r="E25" s="6"/>
      <c r="F25" s="10" t="s">
        <v>34</v>
      </c>
      <c r="G25" s="5"/>
      <c r="H25" s="21" t="s">
        <v>34</v>
      </c>
      <c r="I25" s="20"/>
      <c r="J25" s="10" t="s">
        <v>34</v>
      </c>
      <c r="K25" s="5"/>
      <c r="L25" s="10" t="s">
        <v>34</v>
      </c>
      <c r="M25" s="6"/>
      <c r="N25" s="10" t="s">
        <v>34</v>
      </c>
      <c r="O25" s="5"/>
      <c r="P25" s="10" t="s">
        <v>34</v>
      </c>
      <c r="Q25" s="6"/>
      <c r="R25" s="10" t="s">
        <v>34</v>
      </c>
      <c r="S25" s="5"/>
      <c r="T25" s="10" t="s">
        <v>34</v>
      </c>
      <c r="U25" s="5"/>
      <c r="V25" s="10" t="s">
        <v>34</v>
      </c>
      <c r="W25" s="6"/>
      <c r="X25" s="10" t="s">
        <v>34</v>
      </c>
      <c r="Y25" s="5"/>
      <c r="Z25" s="10" t="s">
        <v>34</v>
      </c>
      <c r="AA25" s="6"/>
      <c r="AB25" s="10" t="s">
        <v>34</v>
      </c>
      <c r="AC25" s="5"/>
      <c r="AD25" s="10" t="s">
        <v>34</v>
      </c>
      <c r="AE25" s="6"/>
      <c r="AF25" s="10" t="s">
        <v>34</v>
      </c>
      <c r="AG25" s="5"/>
    </row>
    <row r="26" spans="1:70" x14ac:dyDescent="0.2">
      <c r="A26" s="5"/>
      <c r="B26" t="s">
        <v>40</v>
      </c>
      <c r="C26" s="5"/>
      <c r="D26" s="22"/>
      <c r="E26" s="6"/>
      <c r="F26">
        <f>IF(J$6="YES",Z26,V26)</f>
        <v>2</v>
      </c>
      <c r="G26" s="5"/>
      <c r="H26" s="19"/>
      <c r="I26" s="20"/>
      <c r="J26">
        <f>IF(R$6="YES",Z26,V26)</f>
        <v>2</v>
      </c>
      <c r="K26" s="5"/>
      <c r="L26" s="1"/>
      <c r="M26" s="6"/>
      <c r="N26">
        <f>IF(J$6="YES",AB26,X26)</f>
        <v>4</v>
      </c>
      <c r="O26" s="5"/>
      <c r="P26" s="1"/>
      <c r="Q26" s="6"/>
      <c r="R26">
        <f>IF(R$6="YES",AB26,X26)</f>
        <v>4</v>
      </c>
      <c r="S26" s="5"/>
      <c r="T26">
        <f>(D26*F26)+(H26*J26)+(L26*N26)+(P26*R26)</f>
        <v>0</v>
      </c>
      <c r="U26" s="5"/>
      <c r="V26">
        <v>2</v>
      </c>
      <c r="W26" s="6"/>
      <c r="X26">
        <v>4</v>
      </c>
      <c r="Y26" s="5"/>
      <c r="Z26">
        <v>2</v>
      </c>
      <c r="AA26" s="6"/>
      <c r="AB26">
        <v>4</v>
      </c>
      <c r="AC26" s="5"/>
      <c r="AE26" s="6"/>
      <c r="AG26" s="5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x14ac:dyDescent="0.2">
      <c r="A27" s="5"/>
      <c r="B27" s="10" t="s">
        <v>34</v>
      </c>
      <c r="C27" s="5"/>
      <c r="D27" s="23" t="s">
        <v>34</v>
      </c>
      <c r="E27" s="6"/>
      <c r="F27" s="10" t="s">
        <v>34</v>
      </c>
      <c r="G27" s="5"/>
      <c r="H27" s="21" t="s">
        <v>34</v>
      </c>
      <c r="I27" s="20"/>
      <c r="J27" s="10" t="s">
        <v>34</v>
      </c>
      <c r="K27" s="5"/>
      <c r="L27" s="10" t="s">
        <v>34</v>
      </c>
      <c r="M27" s="6"/>
      <c r="N27" s="10" t="s">
        <v>34</v>
      </c>
      <c r="O27" s="5"/>
      <c r="P27" s="10" t="s">
        <v>34</v>
      </c>
      <c r="Q27" s="6"/>
      <c r="R27" s="10" t="s">
        <v>34</v>
      </c>
      <c r="S27" s="5"/>
      <c r="T27" s="10" t="s">
        <v>34</v>
      </c>
      <c r="U27" s="5"/>
      <c r="V27" s="10" t="s">
        <v>34</v>
      </c>
      <c r="W27" s="6"/>
      <c r="X27" s="10" t="s">
        <v>34</v>
      </c>
      <c r="Y27" s="5"/>
      <c r="Z27" s="10" t="s">
        <v>34</v>
      </c>
      <c r="AA27" s="6"/>
      <c r="AB27" s="10" t="s">
        <v>34</v>
      </c>
      <c r="AC27" s="5"/>
      <c r="AD27" s="10" t="s">
        <v>34</v>
      </c>
      <c r="AE27" s="6"/>
      <c r="AF27" s="10" t="s">
        <v>34</v>
      </c>
      <c r="AG27" s="5"/>
    </row>
    <row r="28" spans="1:70" x14ac:dyDescent="0.2">
      <c r="A28" s="5"/>
      <c r="B28" t="s">
        <v>41</v>
      </c>
      <c r="C28" s="5"/>
      <c r="D28" s="22"/>
      <c r="E28" s="6"/>
      <c r="F28">
        <f>IF(J$6="YES",Z28,V28)</f>
        <v>1</v>
      </c>
      <c r="G28" s="5"/>
      <c r="H28" s="19"/>
      <c r="I28" s="20"/>
      <c r="J28">
        <f>IF(R$6="YES",Z28,V28)</f>
        <v>0.7</v>
      </c>
      <c r="K28" s="5"/>
      <c r="L28" s="1"/>
      <c r="M28" s="6"/>
      <c r="N28">
        <f>IF(J$6="YES",AB28,X28)</f>
        <v>2</v>
      </c>
      <c r="O28" s="5"/>
      <c r="P28" s="1">
        <v>2</v>
      </c>
      <c r="Q28" s="6"/>
      <c r="R28">
        <f>IF(R$6="YES",AB28,X28)</f>
        <v>1.4</v>
      </c>
      <c r="S28" s="5"/>
      <c r="T28">
        <f>(D28*F28)+(H28*J28)+(L28*N28)+(P28*R28)</f>
        <v>2.8</v>
      </c>
      <c r="U28" s="5"/>
      <c r="V28">
        <v>1</v>
      </c>
      <c r="W28" s="6"/>
      <c r="X28">
        <v>2</v>
      </c>
      <c r="Y28" s="5"/>
      <c r="Z28">
        <v>0.7</v>
      </c>
      <c r="AA28" s="6"/>
      <c r="AB28">
        <v>1.4</v>
      </c>
      <c r="AC28" s="5"/>
      <c r="AE28" s="6"/>
      <c r="AG28" s="5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x14ac:dyDescent="0.2">
      <c r="A29" s="5"/>
      <c r="B29" s="10" t="s">
        <v>34</v>
      </c>
      <c r="C29" s="5"/>
      <c r="D29" s="23" t="s">
        <v>34</v>
      </c>
      <c r="E29" s="6"/>
      <c r="F29" s="10" t="s">
        <v>34</v>
      </c>
      <c r="G29" s="5"/>
      <c r="H29" s="21" t="s">
        <v>34</v>
      </c>
      <c r="I29" s="20"/>
      <c r="J29" s="10" t="s">
        <v>34</v>
      </c>
      <c r="K29" s="5"/>
      <c r="L29" s="10" t="s">
        <v>34</v>
      </c>
      <c r="M29" s="6"/>
      <c r="N29" s="10" t="s">
        <v>34</v>
      </c>
      <c r="O29" s="5"/>
      <c r="P29" s="10" t="s">
        <v>34</v>
      </c>
      <c r="Q29" s="6"/>
      <c r="R29" s="10" t="s">
        <v>34</v>
      </c>
      <c r="S29" s="5"/>
      <c r="T29" s="10" t="s">
        <v>34</v>
      </c>
      <c r="U29" s="5"/>
      <c r="V29" s="10" t="s">
        <v>34</v>
      </c>
      <c r="W29" s="6"/>
      <c r="X29" s="10" t="s">
        <v>34</v>
      </c>
      <c r="Y29" s="5"/>
      <c r="Z29" s="10" t="s">
        <v>34</v>
      </c>
      <c r="AA29" s="6"/>
      <c r="AB29" s="10" t="s">
        <v>34</v>
      </c>
      <c r="AC29" s="5"/>
      <c r="AD29" s="10" t="s">
        <v>34</v>
      </c>
      <c r="AE29" s="6"/>
      <c r="AF29" s="10" t="s">
        <v>34</v>
      </c>
      <c r="AG29" s="5"/>
    </row>
    <row r="30" spans="1:70" x14ac:dyDescent="0.2">
      <c r="A30" s="5"/>
      <c r="B30" t="s">
        <v>42</v>
      </c>
      <c r="C30" s="5"/>
      <c r="D30" s="22"/>
      <c r="E30" s="6"/>
      <c r="F30">
        <f>IF(J$6="YES",Z30,V30)</f>
        <v>1</v>
      </c>
      <c r="G30" s="5"/>
      <c r="H30" s="19"/>
      <c r="I30" s="20"/>
      <c r="J30">
        <f>IF(R$6="YES",Z30,V30)</f>
        <v>0.7</v>
      </c>
      <c r="K30" s="5"/>
      <c r="L30" s="1"/>
      <c r="M30" s="6"/>
      <c r="N30">
        <f>IF(J$6="YES",AB30,X30)</f>
        <v>1</v>
      </c>
      <c r="O30" s="5"/>
      <c r="P30" s="1"/>
      <c r="Q30" s="6"/>
      <c r="R30">
        <f>IF(R$6="YES",AB30,X30)</f>
        <v>0.7</v>
      </c>
      <c r="S30" s="5"/>
      <c r="T30">
        <f>(D30*F30)+(H30*J30)+(L30*N30)+(P30*R30)</f>
        <v>0</v>
      </c>
      <c r="U30" s="5"/>
      <c r="V30">
        <v>1</v>
      </c>
      <c r="W30" s="6"/>
      <c r="X30">
        <v>1</v>
      </c>
      <c r="Y30" s="5"/>
      <c r="Z30">
        <v>0.7</v>
      </c>
      <c r="AA30" s="6"/>
      <c r="AB30">
        <v>0.7</v>
      </c>
      <c r="AC30" s="5"/>
      <c r="AE30" s="6"/>
      <c r="AG30" s="5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2">
      <c r="A31" s="5"/>
      <c r="B31" s="10" t="s">
        <v>34</v>
      </c>
      <c r="C31" s="5"/>
      <c r="D31" s="23" t="s">
        <v>34</v>
      </c>
      <c r="E31" s="6"/>
      <c r="F31" s="10" t="s">
        <v>34</v>
      </c>
      <c r="G31" s="5"/>
      <c r="H31" s="21" t="s">
        <v>34</v>
      </c>
      <c r="I31" s="20"/>
      <c r="J31" s="10" t="s">
        <v>34</v>
      </c>
      <c r="K31" s="5"/>
      <c r="L31" s="10" t="s">
        <v>34</v>
      </c>
      <c r="M31" s="6"/>
      <c r="N31" s="10" t="s">
        <v>34</v>
      </c>
      <c r="O31" s="5"/>
      <c r="P31" s="10" t="s">
        <v>34</v>
      </c>
      <c r="Q31" s="6"/>
      <c r="R31" s="10" t="s">
        <v>34</v>
      </c>
      <c r="S31" s="5"/>
      <c r="T31" s="10" t="s">
        <v>34</v>
      </c>
      <c r="U31" s="5"/>
      <c r="V31" s="10" t="s">
        <v>34</v>
      </c>
      <c r="W31" s="6"/>
      <c r="X31" s="10" t="s">
        <v>34</v>
      </c>
      <c r="Y31" s="5"/>
      <c r="Z31" s="10" t="s">
        <v>34</v>
      </c>
      <c r="AA31" s="6"/>
      <c r="AB31" s="10" t="s">
        <v>34</v>
      </c>
      <c r="AC31" s="5"/>
      <c r="AD31" s="10" t="s">
        <v>34</v>
      </c>
      <c r="AE31" s="6"/>
      <c r="AF31" s="10" t="s">
        <v>34</v>
      </c>
      <c r="AG31" s="5"/>
    </row>
    <row r="32" spans="1:70" x14ac:dyDescent="0.2">
      <c r="A32" s="5"/>
      <c r="B32" t="s">
        <v>43</v>
      </c>
      <c r="C32" s="5"/>
      <c r="D32" s="22"/>
      <c r="E32" s="6"/>
      <c r="F32">
        <f>IF(J$6="YES",Z32,V32)</f>
        <v>1</v>
      </c>
      <c r="G32" s="5"/>
      <c r="H32" s="19"/>
      <c r="I32" s="20"/>
      <c r="J32">
        <f>IF(R$6="YES",Z32,V32)</f>
        <v>1</v>
      </c>
      <c r="K32" s="5"/>
      <c r="L32" s="1"/>
      <c r="M32" s="6"/>
      <c r="N32">
        <f>IF(J$6="YES",AB32,X32)</f>
        <v>1</v>
      </c>
      <c r="O32" s="5"/>
      <c r="P32" s="1"/>
      <c r="Q32" s="6"/>
      <c r="R32">
        <f>IF(R$6="YES",AB32,X32)</f>
        <v>1</v>
      </c>
      <c r="S32" s="5"/>
      <c r="T32">
        <f>(D32*F32)+(H32*J32)+(L32*N32)+(P32*R32)</f>
        <v>0</v>
      </c>
      <c r="U32" s="5"/>
      <c r="V32">
        <v>1</v>
      </c>
      <c r="W32" s="6"/>
      <c r="X32">
        <v>1</v>
      </c>
      <c r="Y32" s="5"/>
      <c r="Z32">
        <v>1</v>
      </c>
      <c r="AA32" s="6"/>
      <c r="AB32">
        <v>1</v>
      </c>
      <c r="AC32" s="5"/>
      <c r="AE32" s="6"/>
      <c r="AG32" s="5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x14ac:dyDescent="0.2">
      <c r="A33" s="5"/>
      <c r="B33" s="10" t="s">
        <v>34</v>
      </c>
      <c r="C33" s="5"/>
      <c r="D33" s="23" t="s">
        <v>34</v>
      </c>
      <c r="E33" s="6"/>
      <c r="F33" s="10" t="s">
        <v>34</v>
      </c>
      <c r="G33" s="5"/>
      <c r="H33" s="21" t="s">
        <v>34</v>
      </c>
      <c r="I33" s="20"/>
      <c r="J33" s="10" t="s">
        <v>34</v>
      </c>
      <c r="K33" s="5"/>
      <c r="L33" s="10" t="s">
        <v>34</v>
      </c>
      <c r="M33" s="6"/>
      <c r="N33" s="10" t="s">
        <v>34</v>
      </c>
      <c r="O33" s="5"/>
      <c r="P33" s="10" t="s">
        <v>34</v>
      </c>
      <c r="Q33" s="6"/>
      <c r="R33" s="10" t="s">
        <v>34</v>
      </c>
      <c r="S33" s="5"/>
      <c r="T33" s="10" t="s">
        <v>34</v>
      </c>
      <c r="U33" s="5"/>
      <c r="V33" s="10" t="s">
        <v>34</v>
      </c>
      <c r="W33" s="6"/>
      <c r="X33" s="10" t="s">
        <v>34</v>
      </c>
      <c r="Y33" s="5"/>
      <c r="Z33" s="10" t="s">
        <v>34</v>
      </c>
      <c r="AA33" s="6"/>
      <c r="AB33" s="10" t="s">
        <v>34</v>
      </c>
      <c r="AC33" s="5"/>
      <c r="AD33" s="10" t="s">
        <v>34</v>
      </c>
      <c r="AE33" s="6"/>
      <c r="AF33" s="10" t="s">
        <v>34</v>
      </c>
      <c r="AG33" s="5"/>
    </row>
    <row r="34" spans="1:70" x14ac:dyDescent="0.2">
      <c r="A34" s="5"/>
      <c r="B34" t="s">
        <v>44</v>
      </c>
      <c r="C34" s="5"/>
      <c r="D34" s="22"/>
      <c r="E34" s="6"/>
      <c r="F34">
        <f>IF(J$6="YES",Z34,V34)</f>
        <v>2</v>
      </c>
      <c r="G34" s="5"/>
      <c r="H34" s="19"/>
      <c r="I34" s="20"/>
      <c r="J34">
        <f>IF(R$6="YES",Z34,V34)</f>
        <v>1.4</v>
      </c>
      <c r="K34" s="5"/>
      <c r="L34" s="1"/>
      <c r="M34" s="6"/>
      <c r="N34">
        <f>IF(J$6="YES",AB34,X34)</f>
        <v>4</v>
      </c>
      <c r="O34" s="5"/>
      <c r="P34" s="1"/>
      <c r="Q34" s="6"/>
      <c r="R34">
        <f>IF(R$6="YES",AB34,X34)</f>
        <v>2.8</v>
      </c>
      <c r="S34" s="5"/>
      <c r="T34">
        <f>(D34*F34)+(H34*J34)+(L34*N34)+(P34*R34)</f>
        <v>0</v>
      </c>
      <c r="U34" s="5"/>
      <c r="V34">
        <v>2</v>
      </c>
      <c r="W34" s="6"/>
      <c r="X34">
        <v>4</v>
      </c>
      <c r="Y34" s="5"/>
      <c r="Z34">
        <v>1.4</v>
      </c>
      <c r="AA34" s="6"/>
      <c r="AB34">
        <v>2.8</v>
      </c>
      <c r="AC34" s="5"/>
      <c r="AE34" s="6"/>
      <c r="AG34" s="5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x14ac:dyDescent="0.2">
      <c r="A35" s="5"/>
      <c r="B35" s="10" t="s">
        <v>34</v>
      </c>
      <c r="C35" s="5"/>
      <c r="D35" s="23" t="s">
        <v>34</v>
      </c>
      <c r="E35" s="6"/>
      <c r="F35" s="10" t="s">
        <v>34</v>
      </c>
      <c r="G35" s="5"/>
      <c r="H35" s="21" t="s">
        <v>34</v>
      </c>
      <c r="I35" s="20"/>
      <c r="J35" s="10" t="s">
        <v>34</v>
      </c>
      <c r="K35" s="5"/>
      <c r="L35" s="10" t="s">
        <v>34</v>
      </c>
      <c r="M35" s="6"/>
      <c r="N35" s="10" t="s">
        <v>34</v>
      </c>
      <c r="O35" s="5"/>
      <c r="P35" s="10" t="s">
        <v>34</v>
      </c>
      <c r="Q35" s="6"/>
      <c r="R35" s="10" t="s">
        <v>34</v>
      </c>
      <c r="S35" s="5"/>
      <c r="T35" s="10" t="s">
        <v>34</v>
      </c>
      <c r="U35" s="5"/>
      <c r="V35" s="10" t="s">
        <v>34</v>
      </c>
      <c r="W35" s="6"/>
      <c r="X35" s="10" t="s">
        <v>34</v>
      </c>
      <c r="Y35" s="5"/>
      <c r="Z35" s="10" t="s">
        <v>34</v>
      </c>
      <c r="AA35" s="6"/>
      <c r="AB35" s="10" t="s">
        <v>34</v>
      </c>
      <c r="AC35" s="5"/>
      <c r="AD35" s="10" t="s">
        <v>34</v>
      </c>
      <c r="AE35" s="6"/>
      <c r="AF35" s="10" t="s">
        <v>34</v>
      </c>
      <c r="AG35" s="5"/>
    </row>
    <row r="36" spans="1:70" x14ac:dyDescent="0.2">
      <c r="A36" s="5"/>
      <c r="B36" t="s">
        <v>45</v>
      </c>
      <c r="C36" s="5"/>
      <c r="D36" s="22"/>
      <c r="E36" s="6"/>
      <c r="F36">
        <f>IF(J$6="YES",Z36,V36)</f>
        <v>1</v>
      </c>
      <c r="G36" s="5"/>
      <c r="H36" s="19"/>
      <c r="I36" s="20"/>
      <c r="J36">
        <f>IF(R$6="YES",Z36,V36)</f>
        <v>0.7</v>
      </c>
      <c r="K36" s="5"/>
      <c r="L36" s="1"/>
      <c r="M36" s="6"/>
      <c r="N36">
        <f>IF(J$6="YES",AB36,X36)</f>
        <v>2</v>
      </c>
      <c r="O36" s="5"/>
      <c r="P36" s="1">
        <v>1</v>
      </c>
      <c r="Q36" s="6"/>
      <c r="R36">
        <f>IF(R$6="YES",AB36,X36)</f>
        <v>1.4</v>
      </c>
      <c r="S36" s="5"/>
      <c r="T36">
        <f>(D36*F36)+(H36*J36)+(L36*N36)+(P36*R36)</f>
        <v>1.4</v>
      </c>
      <c r="U36" s="5"/>
      <c r="V36">
        <v>1</v>
      </c>
      <c r="W36" s="6"/>
      <c r="X36">
        <v>2</v>
      </c>
      <c r="Y36" s="5"/>
      <c r="Z36">
        <v>0.7</v>
      </c>
      <c r="AA36" s="6"/>
      <c r="AB36">
        <v>1.4</v>
      </c>
      <c r="AC36" s="5"/>
      <c r="AE36" s="6"/>
      <c r="AG36" s="5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x14ac:dyDescent="0.2">
      <c r="A37" s="5"/>
      <c r="B37" s="10" t="s">
        <v>34</v>
      </c>
      <c r="C37" s="5"/>
      <c r="D37" s="23" t="s">
        <v>34</v>
      </c>
      <c r="E37" s="6"/>
      <c r="F37" s="10" t="s">
        <v>34</v>
      </c>
      <c r="G37" s="5"/>
      <c r="H37" s="21" t="s">
        <v>34</v>
      </c>
      <c r="I37" s="20"/>
      <c r="J37" s="10" t="s">
        <v>34</v>
      </c>
      <c r="K37" s="5"/>
      <c r="L37" s="10" t="s">
        <v>34</v>
      </c>
      <c r="M37" s="6"/>
      <c r="N37" s="10" t="s">
        <v>34</v>
      </c>
      <c r="O37" s="5"/>
      <c r="P37" s="10" t="s">
        <v>34</v>
      </c>
      <c r="Q37" s="6"/>
      <c r="R37" s="10" t="s">
        <v>34</v>
      </c>
      <c r="S37" s="5"/>
      <c r="T37" s="10" t="s">
        <v>34</v>
      </c>
      <c r="U37" s="5"/>
      <c r="V37" s="10" t="s">
        <v>34</v>
      </c>
      <c r="W37" s="6"/>
      <c r="X37" s="10" t="s">
        <v>34</v>
      </c>
      <c r="Y37" s="5"/>
      <c r="Z37" s="10" t="s">
        <v>34</v>
      </c>
      <c r="AA37" s="6"/>
      <c r="AB37" s="10" t="s">
        <v>34</v>
      </c>
      <c r="AC37" s="5"/>
      <c r="AD37" s="10" t="s">
        <v>34</v>
      </c>
      <c r="AE37" s="6"/>
      <c r="AF37" s="10" t="s">
        <v>34</v>
      </c>
      <c r="AG37" s="5"/>
    </row>
    <row r="38" spans="1:70" x14ac:dyDescent="0.2">
      <c r="A38" s="5"/>
      <c r="B38" t="s">
        <v>46</v>
      </c>
      <c r="C38" s="5"/>
      <c r="D38" s="22"/>
      <c r="E38" s="6"/>
      <c r="F38">
        <f>IF(J$6="YES",Z38,V38)</f>
        <v>2</v>
      </c>
      <c r="G38" s="5"/>
      <c r="H38" s="19"/>
      <c r="I38" s="20"/>
      <c r="J38">
        <f>IF(R$6="YES",Z38,V38)</f>
        <v>1.4</v>
      </c>
      <c r="K38" s="5"/>
      <c r="L38" s="1"/>
      <c r="M38" s="6"/>
      <c r="N38">
        <f>IF(J$6="YES",AB38,X38)</f>
        <v>4</v>
      </c>
      <c r="O38" s="5"/>
      <c r="P38" s="1"/>
      <c r="Q38" s="6"/>
      <c r="R38">
        <f>IF(R$6="YES",AB38,X38)</f>
        <v>2.8</v>
      </c>
      <c r="S38" s="5"/>
      <c r="T38">
        <f>(D38*F38)+(H38*J38)+(L38*N38)+(P38*R38)</f>
        <v>0</v>
      </c>
      <c r="U38" s="5"/>
      <c r="V38">
        <v>2</v>
      </c>
      <c r="W38" s="6"/>
      <c r="X38">
        <v>4</v>
      </c>
      <c r="Y38" s="5"/>
      <c r="Z38">
        <v>1.4</v>
      </c>
      <c r="AA38" s="6"/>
      <c r="AB38">
        <v>2.8</v>
      </c>
      <c r="AC38" s="5"/>
      <c r="AE38" s="6"/>
      <c r="AG38" s="5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x14ac:dyDescent="0.2">
      <c r="A39" s="5"/>
      <c r="B39" s="10" t="s">
        <v>34</v>
      </c>
      <c r="C39" s="5"/>
      <c r="D39" s="23" t="s">
        <v>34</v>
      </c>
      <c r="E39" s="6"/>
      <c r="F39" s="10" t="s">
        <v>34</v>
      </c>
      <c r="G39" s="5"/>
      <c r="H39" s="21" t="s">
        <v>34</v>
      </c>
      <c r="I39" s="20"/>
      <c r="J39" s="10" t="s">
        <v>34</v>
      </c>
      <c r="K39" s="5"/>
      <c r="L39" s="10" t="s">
        <v>34</v>
      </c>
      <c r="M39" s="6"/>
      <c r="N39" s="10" t="s">
        <v>34</v>
      </c>
      <c r="O39" s="5"/>
      <c r="P39" s="10" t="s">
        <v>34</v>
      </c>
      <c r="Q39" s="6"/>
      <c r="R39" s="10" t="s">
        <v>34</v>
      </c>
      <c r="S39" s="5"/>
      <c r="T39" s="10" t="s">
        <v>34</v>
      </c>
      <c r="U39" s="5"/>
      <c r="V39" s="10" t="s">
        <v>34</v>
      </c>
      <c r="W39" s="6"/>
      <c r="X39" s="10" t="s">
        <v>34</v>
      </c>
      <c r="Y39" s="5"/>
      <c r="Z39" s="10" t="s">
        <v>34</v>
      </c>
      <c r="AA39" s="6"/>
      <c r="AB39" s="10" t="s">
        <v>34</v>
      </c>
      <c r="AC39" s="5"/>
      <c r="AD39" s="10" t="s">
        <v>34</v>
      </c>
      <c r="AE39" s="6"/>
      <c r="AF39" s="10" t="s">
        <v>34</v>
      </c>
      <c r="AG39" s="5"/>
    </row>
    <row r="40" spans="1:70" x14ac:dyDescent="0.2">
      <c r="A40" s="5"/>
      <c r="B40" t="s">
        <v>47</v>
      </c>
      <c r="C40" s="5"/>
      <c r="D40" s="22"/>
      <c r="E40" s="6"/>
      <c r="F40">
        <f>IF(J$6="YES",Z40,V40)</f>
        <v>10</v>
      </c>
      <c r="G40" s="5"/>
      <c r="H40" s="19"/>
      <c r="I40" s="20"/>
      <c r="J40">
        <f>IF(R$6="YES",Z40,V40)</f>
        <v>7</v>
      </c>
      <c r="K40" s="5"/>
      <c r="L40" s="1"/>
      <c r="M40" s="6"/>
      <c r="N40">
        <f>IF(J$6="YES",AB40,X40)</f>
        <v>10</v>
      </c>
      <c r="O40" s="5"/>
      <c r="P40" s="1"/>
      <c r="Q40" s="6"/>
      <c r="R40">
        <f>IF(R$6="YES",AB40,X40)</f>
        <v>7</v>
      </c>
      <c r="S40" s="5"/>
      <c r="T40">
        <f>(D40*F40)+(H40*J40)+(L40*N40)+(P40*R40)</f>
        <v>0</v>
      </c>
      <c r="U40" s="5"/>
      <c r="V40">
        <v>10</v>
      </c>
      <c r="W40" s="6"/>
      <c r="X40">
        <v>10</v>
      </c>
      <c r="Y40" s="5"/>
      <c r="Z40">
        <v>7</v>
      </c>
      <c r="AA40" s="6"/>
      <c r="AB40">
        <v>7</v>
      </c>
      <c r="AC40" s="5"/>
      <c r="AE40" s="6"/>
      <c r="AG40" s="5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x14ac:dyDescent="0.2">
      <c r="A41" s="5"/>
      <c r="B41" s="10" t="s">
        <v>34</v>
      </c>
      <c r="C41" s="5"/>
      <c r="D41" s="23" t="s">
        <v>34</v>
      </c>
      <c r="E41" s="6"/>
      <c r="F41" s="10" t="s">
        <v>34</v>
      </c>
      <c r="G41" s="5"/>
      <c r="H41" s="21" t="s">
        <v>34</v>
      </c>
      <c r="I41" s="20"/>
      <c r="J41" s="10" t="s">
        <v>34</v>
      </c>
      <c r="K41" s="5"/>
      <c r="L41" s="10" t="s">
        <v>34</v>
      </c>
      <c r="M41" s="6"/>
      <c r="N41" s="10" t="s">
        <v>34</v>
      </c>
      <c r="O41" s="5"/>
      <c r="P41" s="10" t="s">
        <v>34</v>
      </c>
      <c r="Q41" s="6"/>
      <c r="R41" s="10" t="s">
        <v>34</v>
      </c>
      <c r="S41" s="5"/>
      <c r="T41" s="10" t="s">
        <v>34</v>
      </c>
      <c r="U41" s="5"/>
      <c r="V41" s="10" t="s">
        <v>34</v>
      </c>
      <c r="W41" s="6"/>
      <c r="X41" s="10" t="s">
        <v>34</v>
      </c>
      <c r="Y41" s="5"/>
      <c r="Z41" s="10" t="s">
        <v>34</v>
      </c>
      <c r="AA41" s="6"/>
      <c r="AB41" s="10" t="s">
        <v>34</v>
      </c>
      <c r="AC41" s="5"/>
      <c r="AD41" s="10" t="s">
        <v>34</v>
      </c>
      <c r="AE41" s="6"/>
      <c r="AF41" s="10" t="s">
        <v>34</v>
      </c>
      <c r="AG41" s="5"/>
    </row>
    <row r="42" spans="1:70" x14ac:dyDescent="0.2">
      <c r="A42" s="5"/>
      <c r="B42" t="s">
        <v>48</v>
      </c>
      <c r="C42" s="5"/>
      <c r="D42" s="22"/>
      <c r="E42" s="6"/>
      <c r="F42">
        <f>IF(J$6="YES",Z42,V42)</f>
        <v>2</v>
      </c>
      <c r="G42" s="5"/>
      <c r="H42" s="19"/>
      <c r="I42" s="20"/>
      <c r="J42">
        <f>IF(R$6="YES",Z42,V42)</f>
        <v>1.4</v>
      </c>
      <c r="K42" s="5"/>
      <c r="L42" s="1"/>
      <c r="M42" s="6"/>
      <c r="N42">
        <f>IF(J$6="YES",AB42,X42)</f>
        <v>2</v>
      </c>
      <c r="O42" s="5"/>
      <c r="P42" s="1">
        <v>1</v>
      </c>
      <c r="Q42" s="6"/>
      <c r="R42">
        <f>IF(R$6="YES",AB42,X42)</f>
        <v>1.4</v>
      </c>
      <c r="S42" s="5"/>
      <c r="T42">
        <f>(D42*F42)+(H42*J42)+(L42*N42)+(P42*R42)</f>
        <v>1.4</v>
      </c>
      <c r="U42" s="5"/>
      <c r="V42">
        <v>2</v>
      </c>
      <c r="W42" s="6"/>
      <c r="X42">
        <v>2</v>
      </c>
      <c r="Y42" s="5"/>
      <c r="Z42">
        <v>1.4</v>
      </c>
      <c r="AA42" s="6"/>
      <c r="AB42">
        <v>1.4</v>
      </c>
      <c r="AC42" s="5"/>
      <c r="AE42" s="6"/>
      <c r="AG42" s="5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x14ac:dyDescent="0.2">
      <c r="A43" s="5"/>
      <c r="B43" s="10" t="s">
        <v>34</v>
      </c>
      <c r="C43" s="5"/>
      <c r="D43" s="23" t="s">
        <v>34</v>
      </c>
      <c r="E43" s="6"/>
      <c r="F43" s="10" t="s">
        <v>34</v>
      </c>
      <c r="G43" s="5"/>
      <c r="H43" s="21" t="s">
        <v>34</v>
      </c>
      <c r="I43" s="20"/>
      <c r="J43" s="10" t="s">
        <v>34</v>
      </c>
      <c r="K43" s="5"/>
      <c r="L43" s="10" t="s">
        <v>34</v>
      </c>
      <c r="M43" s="6"/>
      <c r="N43" s="10" t="s">
        <v>34</v>
      </c>
      <c r="O43" s="5"/>
      <c r="P43" s="10" t="s">
        <v>34</v>
      </c>
      <c r="Q43" s="6"/>
      <c r="R43" s="10" t="s">
        <v>34</v>
      </c>
      <c r="S43" s="5"/>
      <c r="T43" s="10" t="s">
        <v>34</v>
      </c>
      <c r="U43" s="5"/>
      <c r="V43" s="10" t="s">
        <v>34</v>
      </c>
      <c r="W43" s="6"/>
      <c r="X43" s="10" t="s">
        <v>34</v>
      </c>
      <c r="Y43" s="5"/>
      <c r="Z43" s="10" t="s">
        <v>34</v>
      </c>
      <c r="AA43" s="6"/>
      <c r="AB43" s="10" t="s">
        <v>34</v>
      </c>
      <c r="AC43" s="5"/>
      <c r="AD43" s="10" t="s">
        <v>34</v>
      </c>
      <c r="AE43" s="6"/>
      <c r="AF43" s="10" t="s">
        <v>34</v>
      </c>
      <c r="AG43" s="5"/>
    </row>
    <row r="44" spans="1:70" x14ac:dyDescent="0.2">
      <c r="A44" s="5"/>
      <c r="B44" t="s">
        <v>49</v>
      </c>
      <c r="C44" s="5"/>
      <c r="D44" s="22"/>
      <c r="E44" s="6"/>
      <c r="F44">
        <f>IF(J$6="YES",Z44,V44)</f>
        <v>4</v>
      </c>
      <c r="G44" s="5"/>
      <c r="H44" s="19"/>
      <c r="I44" s="20"/>
      <c r="J44">
        <f>IF(R$6="YES",Z44,V44)</f>
        <v>2.8</v>
      </c>
      <c r="K44" s="5"/>
      <c r="L44" s="1"/>
      <c r="M44" s="6"/>
      <c r="N44">
        <f>IF(J$6="YES",AB44,X44)</f>
        <v>4</v>
      </c>
      <c r="O44" s="5"/>
      <c r="P44" s="1"/>
      <c r="Q44" s="6"/>
      <c r="R44">
        <f>IF(R$6="YES",AB44,X44)</f>
        <v>2.8</v>
      </c>
      <c r="S44" s="5"/>
      <c r="T44">
        <f>(D44*F44)+(H44*J44)+(L44*N44)+(P44*R44)</f>
        <v>0</v>
      </c>
      <c r="U44" s="5"/>
      <c r="V44">
        <v>4</v>
      </c>
      <c r="W44" s="6"/>
      <c r="X44">
        <v>4</v>
      </c>
      <c r="Y44" s="5"/>
      <c r="Z44">
        <v>2.8</v>
      </c>
      <c r="AA44" s="6"/>
      <c r="AB44">
        <v>2.8</v>
      </c>
      <c r="AC44" s="5"/>
      <c r="AE44" s="6"/>
      <c r="AG44" s="5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x14ac:dyDescent="0.2">
      <c r="A45" s="5"/>
      <c r="B45" s="10" t="s">
        <v>34</v>
      </c>
      <c r="C45" s="5"/>
      <c r="D45" s="23" t="s">
        <v>34</v>
      </c>
      <c r="E45" s="6"/>
      <c r="F45" s="10" t="s">
        <v>34</v>
      </c>
      <c r="G45" s="5"/>
      <c r="H45" s="21" t="s">
        <v>34</v>
      </c>
      <c r="I45" s="20"/>
      <c r="J45" s="10" t="s">
        <v>34</v>
      </c>
      <c r="K45" s="5"/>
      <c r="L45" s="10" t="s">
        <v>34</v>
      </c>
      <c r="M45" s="6"/>
      <c r="N45" s="10" t="s">
        <v>34</v>
      </c>
      <c r="O45" s="5"/>
      <c r="P45" s="10" t="s">
        <v>34</v>
      </c>
      <c r="Q45" s="6"/>
      <c r="R45" s="10" t="s">
        <v>34</v>
      </c>
      <c r="S45" s="5"/>
      <c r="T45" s="10" t="s">
        <v>34</v>
      </c>
      <c r="U45" s="5"/>
      <c r="V45" s="10" t="s">
        <v>34</v>
      </c>
      <c r="W45" s="6"/>
      <c r="X45" s="10" t="s">
        <v>34</v>
      </c>
      <c r="Y45" s="5"/>
      <c r="Z45" s="10" t="s">
        <v>34</v>
      </c>
      <c r="AA45" s="6"/>
      <c r="AB45" s="10" t="s">
        <v>34</v>
      </c>
      <c r="AC45" s="5"/>
      <c r="AD45" s="10" t="s">
        <v>34</v>
      </c>
      <c r="AE45" s="6"/>
      <c r="AF45" s="10" t="s">
        <v>34</v>
      </c>
      <c r="AG45" s="5"/>
    </row>
    <row r="46" spans="1:70" x14ac:dyDescent="0.2">
      <c r="A46" s="5"/>
      <c r="B46" t="s">
        <v>50</v>
      </c>
      <c r="C46" s="5"/>
      <c r="D46" s="22"/>
      <c r="E46" s="6"/>
      <c r="F46">
        <f>IF(J$7="YES",AD46,V46)</f>
        <v>10</v>
      </c>
      <c r="G46" s="5"/>
      <c r="H46" s="19"/>
      <c r="I46" s="20"/>
      <c r="J46">
        <f>IF(R$7="YES",AD46,V46)</f>
        <v>5</v>
      </c>
      <c r="K46" s="5"/>
      <c r="L46" s="1"/>
      <c r="M46" s="6"/>
      <c r="N46">
        <f>IF(J$7="YES",AF46,X46)</f>
        <v>10</v>
      </c>
      <c r="O46" s="5"/>
      <c r="P46" s="1"/>
      <c r="Q46" s="6"/>
      <c r="R46">
        <f>IF(R$7="YES",AF46,X46)</f>
        <v>5</v>
      </c>
      <c r="S46" s="5"/>
      <c r="T46">
        <f>(D46*F46)+(H46*J46)+(L46*N46)+(P46*R46)</f>
        <v>0</v>
      </c>
      <c r="U46" s="5"/>
      <c r="V46">
        <v>10</v>
      </c>
      <c r="W46" s="6"/>
      <c r="X46">
        <v>10</v>
      </c>
      <c r="Y46" s="5"/>
      <c r="AA46" s="6"/>
      <c r="AC46" s="5"/>
      <c r="AD46">
        <v>5</v>
      </c>
      <c r="AE46" s="6"/>
      <c r="AF46">
        <v>5</v>
      </c>
      <c r="AG46" s="5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x14ac:dyDescent="0.2">
      <c r="A47" s="5"/>
      <c r="B47" s="10" t="s">
        <v>34</v>
      </c>
      <c r="C47" s="5"/>
      <c r="D47" s="23" t="s">
        <v>34</v>
      </c>
      <c r="E47" s="6"/>
      <c r="F47" s="10" t="s">
        <v>34</v>
      </c>
      <c r="G47" s="5"/>
      <c r="H47" s="21" t="s">
        <v>34</v>
      </c>
      <c r="I47" s="20"/>
      <c r="J47" s="10" t="s">
        <v>34</v>
      </c>
      <c r="K47" s="5"/>
      <c r="L47" s="10" t="s">
        <v>34</v>
      </c>
      <c r="M47" s="6"/>
      <c r="N47" s="10" t="s">
        <v>34</v>
      </c>
      <c r="O47" s="5"/>
      <c r="P47" s="10" t="s">
        <v>34</v>
      </c>
      <c r="Q47" s="6"/>
      <c r="R47" s="10" t="s">
        <v>34</v>
      </c>
      <c r="S47" s="5"/>
      <c r="T47" s="10" t="s">
        <v>34</v>
      </c>
      <c r="U47" s="5"/>
      <c r="V47" s="10" t="s">
        <v>34</v>
      </c>
      <c r="W47" s="6"/>
      <c r="X47" s="10" t="s">
        <v>34</v>
      </c>
      <c r="Y47" s="5"/>
      <c r="Z47" s="10" t="s">
        <v>34</v>
      </c>
      <c r="AA47" s="6"/>
      <c r="AB47" s="10" t="s">
        <v>34</v>
      </c>
      <c r="AC47" s="5"/>
      <c r="AD47" s="10" t="s">
        <v>34</v>
      </c>
      <c r="AE47" s="6"/>
      <c r="AF47" s="10" t="s">
        <v>34</v>
      </c>
      <c r="AG47" s="5"/>
    </row>
    <row r="48" spans="1:70" x14ac:dyDescent="0.2">
      <c r="A48" s="5"/>
      <c r="B48" t="s">
        <v>51</v>
      </c>
      <c r="C48" s="5"/>
      <c r="D48" s="22"/>
      <c r="E48" s="6"/>
      <c r="F48">
        <f>IF(J$7="YES",AD48,V48)</f>
        <v>5</v>
      </c>
      <c r="G48" s="5"/>
      <c r="H48" s="19"/>
      <c r="I48" s="20"/>
      <c r="J48">
        <f>IF(R$7="YES",AD48,V48)</f>
        <v>2.5</v>
      </c>
      <c r="K48" s="5"/>
      <c r="L48" s="1"/>
      <c r="M48" s="6"/>
      <c r="N48">
        <f>IF(J$7="YES",AF48,X48)</f>
        <v>5</v>
      </c>
      <c r="O48" s="5"/>
      <c r="P48" s="1"/>
      <c r="Q48" s="6"/>
      <c r="R48">
        <f>IF(R$7="YES",AF48,X48)</f>
        <v>2.5</v>
      </c>
      <c r="S48" s="5"/>
      <c r="T48">
        <f>(D48*F48)+(H48*J48)+(L48*N48)+(P48*R48)</f>
        <v>0</v>
      </c>
      <c r="U48" s="5"/>
      <c r="V48">
        <v>5</v>
      </c>
      <c r="W48" s="6"/>
      <c r="X48">
        <v>5</v>
      </c>
      <c r="Y48" s="5"/>
      <c r="AA48" s="6"/>
      <c r="AC48" s="5"/>
      <c r="AD48">
        <v>2.5</v>
      </c>
      <c r="AE48" s="6"/>
      <c r="AF48">
        <v>2.5</v>
      </c>
      <c r="AG48" s="5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2">
      <c r="A49" s="5"/>
      <c r="B49" s="10" t="s">
        <v>34</v>
      </c>
      <c r="C49" s="5"/>
      <c r="D49" s="23" t="s">
        <v>34</v>
      </c>
      <c r="E49" s="6"/>
      <c r="F49" s="10" t="s">
        <v>34</v>
      </c>
      <c r="G49" s="5"/>
      <c r="H49" s="21" t="s">
        <v>34</v>
      </c>
      <c r="I49" s="20"/>
      <c r="J49" s="10" t="s">
        <v>34</v>
      </c>
      <c r="K49" s="5"/>
      <c r="L49" s="10" t="s">
        <v>34</v>
      </c>
      <c r="M49" s="6"/>
      <c r="N49" s="10" t="s">
        <v>34</v>
      </c>
      <c r="O49" s="5"/>
      <c r="P49" s="10" t="s">
        <v>34</v>
      </c>
      <c r="Q49" s="6"/>
      <c r="R49" s="10" t="s">
        <v>34</v>
      </c>
      <c r="S49" s="5"/>
      <c r="T49" s="10" t="s">
        <v>34</v>
      </c>
      <c r="U49" s="5"/>
      <c r="V49" s="10" t="s">
        <v>34</v>
      </c>
      <c r="W49" s="6"/>
      <c r="X49" s="10" t="s">
        <v>34</v>
      </c>
      <c r="Y49" s="5"/>
      <c r="Z49" s="10" t="s">
        <v>34</v>
      </c>
      <c r="AA49" s="6"/>
      <c r="AB49" s="10" t="s">
        <v>34</v>
      </c>
      <c r="AC49" s="5"/>
      <c r="AD49" s="10" t="s">
        <v>34</v>
      </c>
      <c r="AE49" s="6"/>
      <c r="AF49" s="10" t="s">
        <v>34</v>
      </c>
      <c r="AG49" s="5"/>
    </row>
    <row r="50" spans="1:70" x14ac:dyDescent="0.2">
      <c r="A50" s="5"/>
      <c r="B50" t="s">
        <v>52</v>
      </c>
      <c r="C50" s="5"/>
      <c r="D50" s="22"/>
      <c r="E50" s="6"/>
      <c r="F50">
        <f>IF(J$7="YES",AD50,V50)</f>
        <v>5</v>
      </c>
      <c r="G50" s="5"/>
      <c r="H50" s="19"/>
      <c r="I50" s="20"/>
      <c r="J50">
        <f>IF(R$7="YES",AD50,V50)</f>
        <v>2.5</v>
      </c>
      <c r="K50" s="5"/>
      <c r="L50" s="1"/>
      <c r="M50" s="6"/>
      <c r="N50">
        <f>IF(J$7="YES",AF50,X50)</f>
        <v>5</v>
      </c>
      <c r="O50" s="5"/>
      <c r="P50" s="1"/>
      <c r="Q50" s="6"/>
      <c r="R50">
        <f>IF(R$7="YES",AF50,X50)</f>
        <v>2.5</v>
      </c>
      <c r="S50" s="5"/>
      <c r="T50">
        <f>(D50*F50)+(H50*J50)+(L50*N50)+(P50*R50)</f>
        <v>0</v>
      </c>
      <c r="U50" s="5"/>
      <c r="V50">
        <v>5</v>
      </c>
      <c r="W50" s="6"/>
      <c r="X50">
        <v>5</v>
      </c>
      <c r="Y50" s="5"/>
      <c r="AA50" s="6"/>
      <c r="AC50" s="5"/>
      <c r="AD50">
        <v>2.5</v>
      </c>
      <c r="AE50" s="6"/>
      <c r="AF50">
        <v>2.5</v>
      </c>
      <c r="AG50" s="5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2">
      <c r="A51" s="5"/>
      <c r="B51" s="10" t="s">
        <v>34</v>
      </c>
      <c r="C51" s="5"/>
      <c r="D51" s="23" t="s">
        <v>34</v>
      </c>
      <c r="E51" s="6"/>
      <c r="F51" s="10" t="s">
        <v>34</v>
      </c>
      <c r="G51" s="5"/>
      <c r="H51" s="21" t="s">
        <v>34</v>
      </c>
      <c r="I51" s="20"/>
      <c r="J51" s="10" t="s">
        <v>34</v>
      </c>
      <c r="K51" s="5"/>
      <c r="L51" s="10" t="s">
        <v>34</v>
      </c>
      <c r="M51" s="6"/>
      <c r="N51" s="10" t="s">
        <v>34</v>
      </c>
      <c r="O51" s="5"/>
      <c r="P51" s="10" t="s">
        <v>34</v>
      </c>
      <c r="Q51" s="6"/>
      <c r="R51" s="10" t="s">
        <v>34</v>
      </c>
      <c r="S51" s="5"/>
      <c r="T51" s="10" t="s">
        <v>34</v>
      </c>
      <c r="U51" s="5"/>
      <c r="V51" s="10" t="s">
        <v>34</v>
      </c>
      <c r="W51" s="6"/>
      <c r="X51" s="10" t="s">
        <v>34</v>
      </c>
      <c r="Y51" s="5"/>
      <c r="Z51" s="10" t="s">
        <v>34</v>
      </c>
      <c r="AA51" s="6"/>
      <c r="AB51" s="10" t="s">
        <v>34</v>
      </c>
      <c r="AC51" s="5"/>
      <c r="AD51" s="10" t="s">
        <v>34</v>
      </c>
      <c r="AE51" s="6"/>
      <c r="AF51" s="10" t="s">
        <v>34</v>
      </c>
      <c r="AG51" s="5"/>
    </row>
    <row r="52" spans="1:70" x14ac:dyDescent="0.2">
      <c r="A52" s="5"/>
      <c r="B52" t="s">
        <v>53</v>
      </c>
      <c r="C52" s="5"/>
      <c r="D52" s="22"/>
      <c r="E52" s="6"/>
      <c r="F52">
        <f>IF(J$7="YES",AD52,V52)</f>
        <v>3</v>
      </c>
      <c r="G52" s="5"/>
      <c r="H52" s="19"/>
      <c r="I52" s="20"/>
      <c r="J52">
        <f>IF(R$7="YES",AD52,V52)</f>
        <v>1.5</v>
      </c>
      <c r="K52" s="5"/>
      <c r="L52" s="1"/>
      <c r="M52" s="6"/>
      <c r="N52">
        <f>IF(J$7="YES",AF52,X52)</f>
        <v>3</v>
      </c>
      <c r="O52" s="5"/>
      <c r="P52" s="1"/>
      <c r="Q52" s="6"/>
      <c r="R52">
        <f>IF(R$7="YES",AF52,X52)</f>
        <v>2.5</v>
      </c>
      <c r="S52" s="5"/>
      <c r="T52">
        <f>(D52*F52)+(H52*J52)+(L52*N52)+(P52*R52)</f>
        <v>0</v>
      </c>
      <c r="U52" s="5"/>
      <c r="V52">
        <v>3</v>
      </c>
      <c r="W52" s="6"/>
      <c r="X52">
        <v>3</v>
      </c>
      <c r="Y52" s="5"/>
      <c r="AA52" s="6"/>
      <c r="AC52" s="5"/>
      <c r="AD52">
        <v>1.5</v>
      </c>
      <c r="AE52" s="6"/>
      <c r="AF52">
        <v>2.5</v>
      </c>
      <c r="AG52" s="5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2">
      <c r="A53" s="5"/>
      <c r="B53" s="10" t="s">
        <v>34</v>
      </c>
      <c r="C53" s="5"/>
      <c r="D53" s="23" t="s">
        <v>34</v>
      </c>
      <c r="E53" s="6"/>
      <c r="F53" s="10" t="s">
        <v>34</v>
      </c>
      <c r="G53" s="5"/>
      <c r="H53" s="21" t="s">
        <v>34</v>
      </c>
      <c r="I53" s="20"/>
      <c r="J53" s="10" t="s">
        <v>34</v>
      </c>
      <c r="K53" s="5"/>
      <c r="L53" s="10" t="s">
        <v>34</v>
      </c>
      <c r="M53" s="6"/>
      <c r="N53" s="10" t="s">
        <v>34</v>
      </c>
      <c r="O53" s="5"/>
      <c r="P53" s="10" t="s">
        <v>34</v>
      </c>
      <c r="Q53" s="6"/>
      <c r="R53" s="10" t="s">
        <v>34</v>
      </c>
      <c r="S53" s="5"/>
      <c r="T53" s="10" t="s">
        <v>34</v>
      </c>
      <c r="U53" s="5"/>
      <c r="V53" s="10" t="s">
        <v>34</v>
      </c>
      <c r="W53" s="6"/>
      <c r="X53" s="10" t="s">
        <v>34</v>
      </c>
      <c r="Y53" s="5"/>
      <c r="Z53" s="10" t="s">
        <v>34</v>
      </c>
      <c r="AA53" s="6"/>
      <c r="AB53" s="10" t="s">
        <v>34</v>
      </c>
      <c r="AC53" s="5"/>
      <c r="AD53" s="10" t="s">
        <v>34</v>
      </c>
      <c r="AE53" s="6"/>
      <c r="AF53" s="10" t="s">
        <v>34</v>
      </c>
      <c r="AG53" s="5"/>
    </row>
    <row r="54" spans="1:70" x14ac:dyDescent="0.2">
      <c r="A54" s="5"/>
      <c r="B54" t="s">
        <v>54</v>
      </c>
      <c r="C54" s="5"/>
      <c r="D54" s="22"/>
      <c r="E54" s="6"/>
      <c r="F54">
        <f>IF($J$7="YES",$AD54,(IF($J$6="YES",$Z54,$V54)))</f>
        <v>3</v>
      </c>
      <c r="G54" s="5"/>
      <c r="H54" s="19"/>
      <c r="I54" s="20"/>
      <c r="J54">
        <f>IF($R$7="YES",$AD54,(IF($R$6="YES",$Z54,$X54)))</f>
        <v>1.5</v>
      </c>
      <c r="K54" s="5"/>
      <c r="L54" s="1"/>
      <c r="M54" s="6"/>
      <c r="N54">
        <f>IF($J$7="YES",$AF54,(IF($J$6="YES",$AB54,$X54)))</f>
        <v>5</v>
      </c>
      <c r="O54" s="5"/>
      <c r="P54" s="1">
        <v>2</v>
      </c>
      <c r="Q54" s="6"/>
      <c r="R54">
        <f>IF($R$7="YES",$AF54,(IF($R$6="YES",$AB54,$X54)))</f>
        <v>2.5</v>
      </c>
      <c r="S54" s="5"/>
      <c r="T54">
        <f>(D54*F54)+(H54*J54)+(L54*N54)+(P54*R54)</f>
        <v>5</v>
      </c>
      <c r="U54" s="5"/>
      <c r="V54">
        <v>3</v>
      </c>
      <c r="W54" s="6"/>
      <c r="X54">
        <v>5</v>
      </c>
      <c r="Y54" s="5"/>
      <c r="Z54">
        <v>2.4</v>
      </c>
      <c r="AA54" s="6"/>
      <c r="AB54">
        <v>3.5</v>
      </c>
      <c r="AC54" s="5"/>
      <c r="AD54">
        <v>1.5</v>
      </c>
      <c r="AE54" s="6"/>
      <c r="AF54">
        <v>2.5</v>
      </c>
      <c r="AG54" s="5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2">
      <c r="A55" s="5"/>
      <c r="B55" s="10" t="s">
        <v>34</v>
      </c>
      <c r="C55" s="5"/>
      <c r="D55" s="23" t="s">
        <v>34</v>
      </c>
      <c r="E55" s="6"/>
      <c r="F55" s="10" t="s">
        <v>34</v>
      </c>
      <c r="G55" s="5"/>
      <c r="H55" s="21" t="s">
        <v>34</v>
      </c>
      <c r="I55" s="20"/>
      <c r="J55" s="10" t="s">
        <v>34</v>
      </c>
      <c r="K55" s="5"/>
      <c r="L55" s="10" t="s">
        <v>34</v>
      </c>
      <c r="M55" s="6"/>
      <c r="N55" s="10" t="s">
        <v>34</v>
      </c>
      <c r="O55" s="5"/>
      <c r="P55" s="10" t="s">
        <v>34</v>
      </c>
      <c r="Q55" s="6"/>
      <c r="R55" s="10" t="s">
        <v>34</v>
      </c>
      <c r="S55" s="5"/>
      <c r="T55" s="10" t="s">
        <v>34</v>
      </c>
      <c r="U55" s="5"/>
      <c r="V55" s="10" t="s">
        <v>34</v>
      </c>
      <c r="W55" s="6"/>
      <c r="X55" s="10" t="s">
        <v>34</v>
      </c>
      <c r="Y55" s="5"/>
      <c r="Z55" s="10" t="s">
        <v>34</v>
      </c>
      <c r="AA55" s="6"/>
      <c r="AB55" s="10" t="s">
        <v>34</v>
      </c>
      <c r="AC55" s="5"/>
      <c r="AD55" s="10" t="s">
        <v>34</v>
      </c>
      <c r="AE55" s="6"/>
      <c r="AF55" s="10" t="s">
        <v>34</v>
      </c>
      <c r="AG55" s="5"/>
    </row>
    <row r="56" spans="1:70" x14ac:dyDescent="0.2">
      <c r="A56" s="5"/>
      <c r="B56" t="s">
        <v>55</v>
      </c>
      <c r="C56" s="5"/>
      <c r="D56" s="22"/>
      <c r="E56" s="6"/>
      <c r="F56">
        <f>IF($J$7="YES",$AD56,(IF($J$6="YES",$Z56,$V56)))</f>
        <v>6</v>
      </c>
      <c r="G56" s="5"/>
      <c r="H56" s="19"/>
      <c r="I56" s="20"/>
      <c r="J56">
        <f>IF($R$7="YES",$AD56,(IF($R$6="YES",$Z56,$X56)))</f>
        <v>3</v>
      </c>
      <c r="K56" s="5"/>
      <c r="L56" s="1"/>
      <c r="M56" s="6"/>
      <c r="N56">
        <f>IF($J$7="YES",$AF56,(IF($J$6="YES",$AB56,$X56)))</f>
        <v>10</v>
      </c>
      <c r="O56" s="5"/>
      <c r="P56" s="1"/>
      <c r="Q56" s="6"/>
      <c r="R56">
        <f>IF($R$7="YES",$AF56,(IF($R$6="YES",$AB56,$X56)))</f>
        <v>5</v>
      </c>
      <c r="S56" s="5"/>
      <c r="T56">
        <f>(D56*F56)+(H56*J56)+(L56*N56)+(P56*R56)</f>
        <v>0</v>
      </c>
      <c r="U56" s="5"/>
      <c r="V56">
        <v>6</v>
      </c>
      <c r="W56" s="6"/>
      <c r="X56">
        <v>10</v>
      </c>
      <c r="Y56" s="5"/>
      <c r="Z56">
        <v>4.7</v>
      </c>
      <c r="AA56" s="6"/>
      <c r="AB56">
        <v>7</v>
      </c>
      <c r="AC56" s="5"/>
      <c r="AD56">
        <v>3</v>
      </c>
      <c r="AE56" s="6"/>
      <c r="AF56">
        <v>5</v>
      </c>
      <c r="AG56" s="5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2">
      <c r="A57" s="5"/>
      <c r="B57" s="10" t="s">
        <v>34</v>
      </c>
      <c r="C57" s="5"/>
      <c r="D57" s="23" t="s">
        <v>34</v>
      </c>
      <c r="E57" s="6"/>
      <c r="F57" s="10" t="s">
        <v>34</v>
      </c>
      <c r="G57" s="5"/>
      <c r="H57" s="21" t="s">
        <v>34</v>
      </c>
      <c r="I57" s="20"/>
      <c r="J57" s="10" t="s">
        <v>34</v>
      </c>
      <c r="K57" s="5"/>
      <c r="L57" s="10" t="s">
        <v>34</v>
      </c>
      <c r="M57" s="6"/>
      <c r="N57" s="10" t="s">
        <v>34</v>
      </c>
      <c r="O57" s="5"/>
      <c r="P57" s="10" t="s">
        <v>34</v>
      </c>
      <c r="Q57" s="6"/>
      <c r="R57" s="10" t="s">
        <v>34</v>
      </c>
      <c r="S57" s="5"/>
      <c r="T57" s="10" t="s">
        <v>34</v>
      </c>
      <c r="U57" s="5"/>
      <c r="V57" s="10" t="s">
        <v>34</v>
      </c>
      <c r="W57" s="6"/>
      <c r="X57" s="10" t="s">
        <v>34</v>
      </c>
      <c r="Y57" s="5"/>
      <c r="Z57" s="10" t="s">
        <v>34</v>
      </c>
      <c r="AA57" s="6"/>
      <c r="AB57" s="10" t="s">
        <v>34</v>
      </c>
      <c r="AC57" s="5"/>
      <c r="AD57" s="10" t="s">
        <v>34</v>
      </c>
      <c r="AE57" s="6"/>
      <c r="AF57" s="10" t="s">
        <v>34</v>
      </c>
      <c r="AG57" s="5"/>
    </row>
    <row r="58" spans="1:70" x14ac:dyDescent="0.2">
      <c r="A58" s="5"/>
      <c r="B58" t="s">
        <v>56</v>
      </c>
      <c r="C58" s="5"/>
      <c r="D58" s="22"/>
      <c r="E58" s="6"/>
      <c r="F58">
        <f>IF(J$6="YES",V58,V58)</f>
        <v>1</v>
      </c>
      <c r="G58" s="5"/>
      <c r="H58" s="19"/>
      <c r="I58" s="20"/>
      <c r="J58">
        <f>IF(R$6="YES",V58,V58)</f>
        <v>1</v>
      </c>
      <c r="K58" s="5"/>
      <c r="L58" s="1"/>
      <c r="M58" s="6"/>
      <c r="N58">
        <f>IF(J$6="YES",X58,X58)</f>
        <v>2</v>
      </c>
      <c r="O58" s="5"/>
      <c r="P58" s="1"/>
      <c r="Q58" s="6"/>
      <c r="R58">
        <f>IF(N$6="YES",X58,X58)</f>
        <v>2</v>
      </c>
      <c r="S58" s="5"/>
      <c r="T58">
        <f>(D58*F58)+(H58*J58)+(L58*N58)+(P58*R58)</f>
        <v>0</v>
      </c>
      <c r="U58" s="5"/>
      <c r="V58">
        <v>1</v>
      </c>
      <c r="W58" s="6"/>
      <c r="X58">
        <v>2</v>
      </c>
      <c r="Y58" s="5"/>
      <c r="AA58" s="6"/>
      <c r="AC58" s="5"/>
      <c r="AE58" s="6"/>
      <c r="AG58" s="5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2">
      <c r="A59" s="5"/>
      <c r="B59" s="10" t="s">
        <v>34</v>
      </c>
      <c r="C59" s="5"/>
      <c r="D59" s="23" t="s">
        <v>34</v>
      </c>
      <c r="E59" s="6"/>
      <c r="F59" s="10" t="s">
        <v>34</v>
      </c>
      <c r="G59" s="5"/>
      <c r="H59" s="21" t="s">
        <v>34</v>
      </c>
      <c r="I59" s="20"/>
      <c r="J59" s="10" t="s">
        <v>34</v>
      </c>
      <c r="K59" s="5"/>
      <c r="L59" s="10" t="s">
        <v>34</v>
      </c>
      <c r="M59" s="6"/>
      <c r="N59" s="10" t="s">
        <v>34</v>
      </c>
      <c r="O59" s="5"/>
      <c r="P59" s="10" t="s">
        <v>34</v>
      </c>
      <c r="Q59" s="6"/>
      <c r="R59" s="10" t="s">
        <v>34</v>
      </c>
      <c r="S59" s="5"/>
      <c r="T59" s="10" t="s">
        <v>34</v>
      </c>
      <c r="U59" s="5"/>
      <c r="V59" s="10" t="s">
        <v>34</v>
      </c>
      <c r="W59" s="6"/>
      <c r="X59" s="10" t="s">
        <v>34</v>
      </c>
      <c r="Y59" s="5"/>
      <c r="Z59" s="10" t="s">
        <v>34</v>
      </c>
      <c r="AA59" s="6"/>
      <c r="AB59" s="10" t="s">
        <v>34</v>
      </c>
      <c r="AC59" s="5"/>
      <c r="AD59" s="10" t="s">
        <v>34</v>
      </c>
      <c r="AE59" s="6"/>
      <c r="AF59" s="10" t="s">
        <v>34</v>
      </c>
      <c r="AG59" s="5"/>
    </row>
    <row r="60" spans="1:70" x14ac:dyDescent="0.2">
      <c r="A60" s="5"/>
      <c r="B60" t="s">
        <v>57</v>
      </c>
      <c r="C60" s="5"/>
      <c r="D60" s="22"/>
      <c r="E60" s="6"/>
      <c r="F60">
        <f>IF(J$6="YES",V60,V60)</f>
        <v>2</v>
      </c>
      <c r="G60" s="5"/>
      <c r="H60" s="19"/>
      <c r="I60" s="20"/>
      <c r="J60">
        <f>IF(R$6="YES",V60,V60)</f>
        <v>2</v>
      </c>
      <c r="K60" s="5"/>
      <c r="L60" s="1"/>
      <c r="M60" s="6"/>
      <c r="N60">
        <f>IF(J$6="YES",X60,X60)</f>
        <v>4</v>
      </c>
      <c r="O60" s="5"/>
      <c r="P60" s="1"/>
      <c r="Q60" s="6"/>
      <c r="R60">
        <f>IF(N$6="YES",X60,X60)</f>
        <v>4</v>
      </c>
      <c r="S60" s="5"/>
      <c r="T60">
        <f>(D60*F60)+(H60*J60)+(L60*N60)+(P60*R60)</f>
        <v>0</v>
      </c>
      <c r="U60" s="5"/>
      <c r="V60">
        <v>2</v>
      </c>
      <c r="W60" s="6"/>
      <c r="X60">
        <v>4</v>
      </c>
      <c r="Y60" s="5"/>
      <c r="AA60" s="6"/>
      <c r="AC60" s="5"/>
      <c r="AE60" s="6"/>
      <c r="AG60" s="5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2">
      <c r="A61" s="5"/>
      <c r="B61" s="10" t="s">
        <v>34</v>
      </c>
      <c r="C61" s="5"/>
      <c r="D61" s="23" t="s">
        <v>34</v>
      </c>
      <c r="E61" s="6"/>
      <c r="F61" s="10" t="s">
        <v>34</v>
      </c>
      <c r="G61" s="5"/>
      <c r="H61" s="21" t="s">
        <v>34</v>
      </c>
      <c r="I61" s="20"/>
      <c r="J61" s="10" t="s">
        <v>34</v>
      </c>
      <c r="K61" s="5"/>
      <c r="L61" s="10" t="s">
        <v>34</v>
      </c>
      <c r="M61" s="6"/>
      <c r="N61" s="10" t="s">
        <v>34</v>
      </c>
      <c r="O61" s="5"/>
      <c r="P61" s="10" t="s">
        <v>34</v>
      </c>
      <c r="Q61" s="6"/>
      <c r="R61" s="10" t="s">
        <v>34</v>
      </c>
      <c r="S61" s="5"/>
      <c r="T61" s="10" t="s">
        <v>34</v>
      </c>
      <c r="U61" s="5"/>
      <c r="V61" s="10" t="s">
        <v>34</v>
      </c>
      <c r="W61" s="6"/>
      <c r="X61" s="10" t="s">
        <v>34</v>
      </c>
      <c r="Y61" s="5"/>
      <c r="Z61" s="10" t="s">
        <v>34</v>
      </c>
      <c r="AA61" s="6"/>
      <c r="AB61" s="10" t="s">
        <v>34</v>
      </c>
      <c r="AC61" s="5"/>
      <c r="AD61" s="10" t="s">
        <v>34</v>
      </c>
      <c r="AE61" s="6"/>
      <c r="AF61" s="10" t="s">
        <v>34</v>
      </c>
      <c r="AG61" s="5"/>
    </row>
    <row r="62" spans="1:70" x14ac:dyDescent="0.2">
      <c r="A62" s="5"/>
      <c r="B62" t="s">
        <v>58</v>
      </c>
      <c r="C62" s="5"/>
      <c r="D62" s="22"/>
      <c r="E62" s="6"/>
      <c r="F62">
        <f>IF(J$6="YES",V62,V62)</f>
        <v>3</v>
      </c>
      <c r="G62" s="5"/>
      <c r="H62" s="19"/>
      <c r="I62" s="20"/>
      <c r="J62">
        <f>IF(R$6="YES",V62,V62)</f>
        <v>3</v>
      </c>
      <c r="K62" s="5"/>
      <c r="L62" s="1"/>
      <c r="M62" s="6"/>
      <c r="N62">
        <f>IF(J$6="YES",X62,X62)</f>
        <v>6</v>
      </c>
      <c r="O62" s="5"/>
      <c r="P62" s="1"/>
      <c r="Q62" s="6"/>
      <c r="R62">
        <f>IF(N$6="YES",X62,X62)</f>
        <v>6</v>
      </c>
      <c r="S62" s="5"/>
      <c r="T62">
        <f>(D62*F62)+(H62*J62)+(L62*N62)+(P62*R62)</f>
        <v>0</v>
      </c>
      <c r="U62" s="5"/>
      <c r="V62">
        <v>3</v>
      </c>
      <c r="W62" s="6"/>
      <c r="X62">
        <v>6</v>
      </c>
      <c r="Y62" s="5"/>
      <c r="AA62" s="6"/>
      <c r="AC62" s="5"/>
      <c r="AE62" s="6"/>
      <c r="AG62" s="5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2">
      <c r="A63" s="5"/>
      <c r="B63" s="10" t="s">
        <v>34</v>
      </c>
      <c r="C63" s="5"/>
      <c r="D63" s="23" t="s">
        <v>34</v>
      </c>
      <c r="E63" s="6"/>
      <c r="F63" s="10" t="s">
        <v>34</v>
      </c>
      <c r="G63" s="5"/>
      <c r="H63" s="21" t="s">
        <v>34</v>
      </c>
      <c r="I63" s="20"/>
      <c r="J63" s="10" t="s">
        <v>34</v>
      </c>
      <c r="K63" s="5"/>
      <c r="L63" s="10" t="s">
        <v>34</v>
      </c>
      <c r="M63" s="6"/>
      <c r="N63" s="10" t="s">
        <v>34</v>
      </c>
      <c r="O63" s="5"/>
      <c r="P63" s="10" t="s">
        <v>34</v>
      </c>
      <c r="Q63" s="6"/>
      <c r="R63" s="10" t="s">
        <v>34</v>
      </c>
      <c r="S63" s="5"/>
      <c r="T63" s="10" t="s">
        <v>34</v>
      </c>
      <c r="U63" s="5"/>
      <c r="V63" s="10" t="s">
        <v>34</v>
      </c>
      <c r="W63" s="6"/>
      <c r="X63" s="10" t="s">
        <v>34</v>
      </c>
      <c r="Y63" s="5"/>
      <c r="Z63" s="10" t="s">
        <v>34</v>
      </c>
      <c r="AA63" s="6"/>
      <c r="AB63" s="10" t="s">
        <v>34</v>
      </c>
      <c r="AC63" s="5"/>
      <c r="AD63" s="10" t="s">
        <v>34</v>
      </c>
      <c r="AE63" s="6"/>
      <c r="AF63" s="10" t="s">
        <v>34</v>
      </c>
      <c r="AG63" s="5"/>
    </row>
    <row r="64" spans="1:70" x14ac:dyDescent="0.2">
      <c r="A64" s="5"/>
      <c r="B64" t="s">
        <v>59</v>
      </c>
      <c r="C64" s="5"/>
      <c r="D64" s="22"/>
      <c r="E64" s="6"/>
      <c r="F64">
        <f>IF(J$6="YES",V64,V64)</f>
        <v>6</v>
      </c>
      <c r="G64" s="5"/>
      <c r="H64" s="19"/>
      <c r="I64" s="20"/>
      <c r="J64">
        <f>IF(R$6="YES",V64,V64)</f>
        <v>6</v>
      </c>
      <c r="K64" s="5"/>
      <c r="L64" s="1"/>
      <c r="M64" s="6"/>
      <c r="N64">
        <f>IF(J$6="YES",X64,X64)</f>
        <v>10</v>
      </c>
      <c r="O64" s="5"/>
      <c r="P64" s="1"/>
      <c r="Q64" s="6"/>
      <c r="R64">
        <f>IF(N$6="YES",X64,X64)</f>
        <v>10</v>
      </c>
      <c r="S64" s="5"/>
      <c r="T64">
        <f>(D64*F64)+(H64*J64)+(L64*N64)+(P64*R64)</f>
        <v>0</v>
      </c>
      <c r="U64" s="5"/>
      <c r="V64">
        <v>6</v>
      </c>
      <c r="W64" s="6"/>
      <c r="X64">
        <v>10</v>
      </c>
      <c r="Y64" s="5"/>
      <c r="AA64" s="6"/>
      <c r="AC64" s="5"/>
      <c r="AE64" s="6"/>
      <c r="AG64" s="5"/>
    </row>
    <row r="65" spans="1:256" x14ac:dyDescent="0.2">
      <c r="A65" s="5"/>
      <c r="B65" s="5"/>
      <c r="C65" s="5"/>
      <c r="D65" s="24"/>
      <c r="E65" s="5"/>
      <c r="F65" s="5"/>
      <c r="G65" s="5"/>
      <c r="H65" s="18"/>
      <c r="I65" s="1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x14ac:dyDescent="0.2">
      <c r="A66" s="5"/>
      <c r="Q66" s="5"/>
      <c r="R66" s="1" t="s">
        <v>60</v>
      </c>
      <c r="S66" s="1"/>
      <c r="T66" s="1">
        <f>SUM(T14:T64)</f>
        <v>16.399999999999999</v>
      </c>
      <c r="U66" s="5"/>
      <c r="Y66" s="5"/>
      <c r="Z66" t="s">
        <v>61</v>
      </c>
      <c r="AC66" s="5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256" x14ac:dyDescent="0.2">
      <c r="A67" s="5"/>
      <c r="B67" t="s">
        <v>62</v>
      </c>
      <c r="Q67" s="5"/>
      <c r="R67" s="5"/>
      <c r="S67" s="5"/>
      <c r="T67" s="5"/>
      <c r="U67" s="5"/>
      <c r="Y67" s="5"/>
      <c r="Z67" t="s">
        <v>63</v>
      </c>
      <c r="AC67" s="5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256" x14ac:dyDescent="0.2">
      <c r="A68" s="5"/>
      <c r="B68" t="s">
        <v>64</v>
      </c>
      <c r="R68" s="1"/>
      <c r="S68" s="1"/>
      <c r="T68" s="1"/>
      <c r="U68" s="5"/>
      <c r="Y68" s="5"/>
      <c r="Z68" t="s">
        <v>65</v>
      </c>
      <c r="AC68" s="5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256" x14ac:dyDescent="0.2">
      <c r="A69" s="5"/>
      <c r="B69" t="s">
        <v>66</v>
      </c>
      <c r="R69" s="1"/>
      <c r="S69" s="1"/>
      <c r="T69" s="1"/>
      <c r="U69" s="5"/>
      <c r="Y69" s="5"/>
      <c r="Z69" s="5"/>
      <c r="AA69" s="5"/>
      <c r="AB69" s="5"/>
      <c r="AC69" s="5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256" x14ac:dyDescent="0.2">
      <c r="A70" s="5"/>
      <c r="B70" t="s">
        <v>67</v>
      </c>
      <c r="U70" s="5"/>
      <c r="Y70" s="5"/>
      <c r="Z70" t="s">
        <v>68</v>
      </c>
      <c r="AA70" s="6"/>
      <c r="AB70" t="s">
        <v>68</v>
      </c>
      <c r="AC70" s="5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256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3" t="s">
        <v>69</v>
      </c>
      <c r="AA71" s="6"/>
      <c r="AB71" t="s">
        <v>70</v>
      </c>
      <c r="AC71" s="5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256" x14ac:dyDescent="0.2">
      <c r="A72" s="5"/>
      <c r="B72" t="s">
        <v>71</v>
      </c>
      <c r="D72" t="s">
        <v>72</v>
      </c>
      <c r="F72" t="s">
        <v>72</v>
      </c>
      <c r="H72" t="s">
        <v>72</v>
      </c>
      <c r="J72" t="s">
        <v>73</v>
      </c>
      <c r="U72" s="5"/>
      <c r="V72" s="13" t="s">
        <v>74</v>
      </c>
      <c r="W72" s="6"/>
      <c r="X72" s="13" t="s">
        <v>75</v>
      </c>
      <c r="Y72" s="5"/>
      <c r="Z72" t="s">
        <v>76</v>
      </c>
      <c r="AA72" s="6"/>
      <c r="AB72" t="s">
        <v>76</v>
      </c>
      <c r="AC72" s="5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256" x14ac:dyDescent="0.2">
      <c r="A73" s="5"/>
      <c r="B73" t="s">
        <v>77</v>
      </c>
      <c r="F73" t="s">
        <v>72</v>
      </c>
      <c r="H73" t="s">
        <v>72</v>
      </c>
      <c r="J73" t="s">
        <v>78</v>
      </c>
      <c r="U73" s="5"/>
      <c r="V73" s="13" t="s">
        <v>79</v>
      </c>
      <c r="W73" s="6"/>
      <c r="X73" s="13" t="s">
        <v>80</v>
      </c>
      <c r="Y73" s="5"/>
      <c r="Z73" s="13" t="s">
        <v>81</v>
      </c>
      <c r="AA73" s="6"/>
      <c r="AB73" s="13" t="s">
        <v>81</v>
      </c>
      <c r="AC73" s="5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256" x14ac:dyDescent="0.2">
      <c r="A74" s="5"/>
      <c r="B74" t="s">
        <v>82</v>
      </c>
      <c r="E74" t="s">
        <v>83</v>
      </c>
      <c r="F74" s="1"/>
      <c r="G74" s="1" t="s">
        <v>84</v>
      </c>
      <c r="H74" s="1">
        <v>2</v>
      </c>
      <c r="J74" t="s">
        <v>85</v>
      </c>
      <c r="K74" s="1"/>
      <c r="L74" s="1"/>
      <c r="M74" s="1"/>
      <c r="N74" s="1">
        <v>130</v>
      </c>
      <c r="R74" t="s">
        <v>72</v>
      </c>
      <c r="T74" t="s">
        <v>72</v>
      </c>
      <c r="U74" s="5"/>
      <c r="V74" s="13" t="s">
        <v>86</v>
      </c>
      <c r="W74" s="6"/>
      <c r="X74" t="s">
        <v>87</v>
      </c>
      <c r="Y74" s="5"/>
      <c r="Z74" s="13" t="s">
        <v>88</v>
      </c>
      <c r="AA74" s="6"/>
      <c r="AB74" s="13" t="s">
        <v>89</v>
      </c>
      <c r="AC74" s="5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256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256" x14ac:dyDescent="0.2">
      <c r="A76" s="5"/>
      <c r="B76" s="13" t="s">
        <v>72</v>
      </c>
      <c r="C76" s="5"/>
      <c r="D76" s="13" t="s">
        <v>26</v>
      </c>
      <c r="E76" s="5"/>
      <c r="F76" s="13" t="s">
        <v>90</v>
      </c>
      <c r="G76" s="5"/>
      <c r="H76" s="13" t="s">
        <v>74</v>
      </c>
      <c r="I76" s="5"/>
      <c r="J76" s="13" t="s">
        <v>91</v>
      </c>
      <c r="K76" s="5"/>
      <c r="L76" s="13" t="s">
        <v>92</v>
      </c>
      <c r="M76" s="5"/>
      <c r="N76" s="13" t="s">
        <v>93</v>
      </c>
      <c r="O76" s="5"/>
      <c r="P76" s="13" t="s">
        <v>94</v>
      </c>
      <c r="Q76" s="5"/>
      <c r="R76" s="13" t="s">
        <v>95</v>
      </c>
      <c r="S76" s="5"/>
      <c r="T76" s="13" t="s">
        <v>96</v>
      </c>
      <c r="U76" s="5"/>
      <c r="V76" s="13" t="s">
        <v>97</v>
      </c>
      <c r="W76" s="6"/>
      <c r="X76">
        <v>14</v>
      </c>
      <c r="Y76" s="5"/>
      <c r="Z76">
        <v>20</v>
      </c>
      <c r="AA76" s="6"/>
      <c r="AB76" s="13" t="s">
        <v>34</v>
      </c>
      <c r="AC76" s="5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256" x14ac:dyDescent="0.2">
      <c r="A77" s="5"/>
      <c r="B77" s="13" t="s">
        <v>72</v>
      </c>
      <c r="C77" s="5"/>
      <c r="D77" s="13" t="s">
        <v>98</v>
      </c>
      <c r="E77" s="5"/>
      <c r="F77" s="13" t="s">
        <v>99</v>
      </c>
      <c r="G77" s="5"/>
      <c r="H77" s="13" t="s">
        <v>79</v>
      </c>
      <c r="I77" s="5"/>
      <c r="J77" s="13" t="s">
        <v>72</v>
      </c>
      <c r="K77" s="5"/>
      <c r="L77" s="13" t="s">
        <v>100</v>
      </c>
      <c r="M77" s="5"/>
      <c r="N77" s="13" t="s">
        <v>101</v>
      </c>
      <c r="O77" s="5"/>
      <c r="P77" s="13" t="s">
        <v>95</v>
      </c>
      <c r="Q77" s="5"/>
      <c r="R77" s="13" t="s">
        <v>102</v>
      </c>
      <c r="S77" s="5"/>
      <c r="T77" s="13" t="s">
        <v>103</v>
      </c>
      <c r="U77" s="5"/>
      <c r="V77" s="13" t="s">
        <v>104</v>
      </c>
      <c r="W77" s="6"/>
      <c r="X77">
        <v>25</v>
      </c>
      <c r="Y77" s="5"/>
      <c r="Z77">
        <v>41</v>
      </c>
      <c r="AA77" s="6"/>
      <c r="AB77">
        <v>9</v>
      </c>
      <c r="AC77" s="5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256" x14ac:dyDescent="0.2">
      <c r="A78" s="5"/>
      <c r="B78" s="13" t="s">
        <v>72</v>
      </c>
      <c r="C78" s="5"/>
      <c r="D78" s="13" t="s">
        <v>60</v>
      </c>
      <c r="E78" s="5"/>
      <c r="F78" s="13" t="s">
        <v>87</v>
      </c>
      <c r="G78" s="5"/>
      <c r="H78" s="13" t="s">
        <v>105</v>
      </c>
      <c r="I78" s="5"/>
      <c r="J78" s="13" t="s">
        <v>106</v>
      </c>
      <c r="K78" s="5"/>
      <c r="L78" s="13" t="s">
        <v>107</v>
      </c>
      <c r="M78" s="5"/>
      <c r="N78" s="13" t="s">
        <v>108</v>
      </c>
      <c r="O78" s="5"/>
      <c r="P78" s="13" t="s">
        <v>109</v>
      </c>
      <c r="Q78" s="5"/>
      <c r="R78" s="13" t="s">
        <v>110</v>
      </c>
      <c r="S78" s="5"/>
      <c r="T78" s="13" t="s">
        <v>103</v>
      </c>
      <c r="U78" s="5"/>
      <c r="V78" s="13" t="s">
        <v>111</v>
      </c>
      <c r="W78" s="6"/>
      <c r="X78">
        <v>55</v>
      </c>
      <c r="Y78" s="5"/>
      <c r="Z78">
        <v>150</v>
      </c>
      <c r="AA78" s="6"/>
      <c r="AB78">
        <v>60</v>
      </c>
      <c r="AC78" s="5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256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13" t="s">
        <v>112</v>
      </c>
      <c r="W79" s="6"/>
      <c r="X79">
        <v>100</v>
      </c>
      <c r="Y79" s="5"/>
      <c r="Z79">
        <v>375</v>
      </c>
      <c r="AA79" s="6"/>
      <c r="AB79">
        <v>246</v>
      </c>
      <c r="AC79" s="5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256" x14ac:dyDescent="0.2">
      <c r="A80" s="5"/>
      <c r="B80" t="s">
        <v>113</v>
      </c>
      <c r="C80" s="5"/>
      <c r="D80" s="13" t="s">
        <v>72</v>
      </c>
      <c r="E80" s="5"/>
      <c r="F80" s="13" t="s">
        <v>72</v>
      </c>
      <c r="G80" s="5"/>
      <c r="H80" s="8"/>
      <c r="I80" s="5"/>
      <c r="J80" s="16" t="s">
        <v>72</v>
      </c>
      <c r="K80" s="5"/>
      <c r="L80" s="13" t="s">
        <v>72</v>
      </c>
      <c r="M80" s="5"/>
      <c r="N80" s="15" t="s">
        <v>72</v>
      </c>
      <c r="O80" s="5"/>
      <c r="P80" s="13" t="s">
        <v>72</v>
      </c>
      <c r="Q80" s="5"/>
      <c r="R80" s="16" t="s">
        <v>72</v>
      </c>
      <c r="S80" s="5"/>
      <c r="T80" s="13" t="s">
        <v>72</v>
      </c>
      <c r="U80" s="5"/>
      <c r="V80" s="13" t="s">
        <v>114</v>
      </c>
      <c r="W80" s="6"/>
      <c r="X80">
        <v>220</v>
      </c>
      <c r="Y80" s="5"/>
      <c r="Z80">
        <v>1075</v>
      </c>
      <c r="AA80" s="6"/>
      <c r="AB80">
        <v>1075</v>
      </c>
      <c r="AC80" s="5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">
      <c r="A81" s="5"/>
      <c r="B81" t="s">
        <v>113</v>
      </c>
      <c r="C81" s="5"/>
      <c r="D81">
        <f>T66</f>
        <v>16.399999999999999</v>
      </c>
      <c r="E81" s="5"/>
      <c r="F81">
        <f>IF(H74=1,BB227,BC227)</f>
        <v>11.84</v>
      </c>
      <c r="G81" s="5"/>
      <c r="H81" s="7">
        <f>AY187</f>
        <v>0.75</v>
      </c>
      <c r="I81" s="5"/>
      <c r="J81" s="7">
        <f>F81/7.48/60/(3.1472*(AX187/12)^2/4)</f>
        <v>8.699302834601248</v>
      </c>
      <c r="K81" s="5"/>
      <c r="L81" s="1">
        <v>50</v>
      </c>
      <c r="M81" s="5"/>
      <c r="N81" s="7">
        <f>(0.2083*((100^1.85)*(F81^1.85))/((N74^1.85)*(AX187^4.8655)))*0.4333</f>
        <v>22.511636192514089</v>
      </c>
      <c r="O81" s="5"/>
      <c r="P81" s="1">
        <v>90</v>
      </c>
      <c r="Q81" s="5"/>
      <c r="R81" s="7">
        <f>(P81-(L81/100*N81))</f>
        <v>78.744181903742955</v>
      </c>
      <c r="S81" s="5"/>
      <c r="T81" s="13" t="s">
        <v>113</v>
      </c>
      <c r="U81" s="5"/>
      <c r="V81" s="12" t="s">
        <v>115</v>
      </c>
      <c r="W81" s="6"/>
      <c r="X81">
        <v>400</v>
      </c>
      <c r="Y81" s="5"/>
      <c r="Z81">
        <v>2675</v>
      </c>
      <c r="AA81" s="6"/>
      <c r="AB81">
        <v>2675</v>
      </c>
      <c r="AC81" s="5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">
      <c r="A82" s="5"/>
      <c r="B82" t="s">
        <v>113</v>
      </c>
      <c r="C82" s="5"/>
      <c r="D82" s="13" t="s">
        <v>72</v>
      </c>
      <c r="E82" s="5"/>
      <c r="F82" s="13" t="s">
        <v>72</v>
      </c>
      <c r="G82" s="5"/>
      <c r="H82" s="8"/>
      <c r="I82" s="5"/>
      <c r="J82" s="16" t="s">
        <v>72</v>
      </c>
      <c r="K82" s="5"/>
      <c r="L82" s="13" t="s">
        <v>72</v>
      </c>
      <c r="M82" s="5"/>
      <c r="N82" s="16" t="s">
        <v>72</v>
      </c>
      <c r="O82" s="5"/>
      <c r="P82" s="13" t="s">
        <v>72</v>
      </c>
      <c r="Q82" s="5"/>
      <c r="R82" s="16" t="s">
        <v>72</v>
      </c>
      <c r="S82" s="5"/>
      <c r="T82" s="13" t="s">
        <v>72</v>
      </c>
      <c r="U82" s="5"/>
      <c r="V82" s="13" t="s">
        <v>116</v>
      </c>
      <c r="W82" s="6"/>
      <c r="X82">
        <v>900</v>
      </c>
      <c r="Y82" s="5"/>
      <c r="Z82">
        <v>5500</v>
      </c>
      <c r="AA82" s="6"/>
      <c r="AB82">
        <v>5500</v>
      </c>
      <c r="AC82" s="5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2"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"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"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"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2"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2"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2"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2"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2"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2"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2"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2"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2"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60:70" x14ac:dyDescent="0.2"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60:70" x14ac:dyDescent="0.2"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60:70" x14ac:dyDescent="0.2"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60:70" x14ac:dyDescent="0.2"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60:70" x14ac:dyDescent="0.2"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60:70" x14ac:dyDescent="0.2"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60:70" x14ac:dyDescent="0.2"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60:70" x14ac:dyDescent="0.2"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60:70" x14ac:dyDescent="0.2"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60:70" x14ac:dyDescent="0.2"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60:70" x14ac:dyDescent="0.2"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60:70" x14ac:dyDescent="0.2"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60:70" x14ac:dyDescent="0.2"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60:70" x14ac:dyDescent="0.2"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60:70" x14ac:dyDescent="0.2"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60:70" x14ac:dyDescent="0.2"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45:70" x14ac:dyDescent="0.2"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45:70" x14ac:dyDescent="0.2"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45:70" x14ac:dyDescent="0.2"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45:70" x14ac:dyDescent="0.2"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45:70" x14ac:dyDescent="0.2"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45:70" x14ac:dyDescent="0.2"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45:70" x14ac:dyDescent="0.2"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45:70" x14ac:dyDescent="0.2"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45:70" x14ac:dyDescent="0.2"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45:70" x14ac:dyDescent="0.2"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45:70" x14ac:dyDescent="0.2"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45:70" x14ac:dyDescent="0.2"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45:70" x14ac:dyDescent="0.2"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45:70" x14ac:dyDescent="0.2"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45:70" x14ac:dyDescent="0.2"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t="s">
        <v>117</v>
      </c>
      <c r="BE127" s="13" t="s">
        <v>118</v>
      </c>
      <c r="BF127" s="13" t="s">
        <v>118</v>
      </c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45:70" x14ac:dyDescent="0.2"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E128" s="13" t="s">
        <v>119</v>
      </c>
      <c r="BF128" s="13" t="s">
        <v>119</v>
      </c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45:70" x14ac:dyDescent="0.2"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E129" s="13" t="s">
        <v>120</v>
      </c>
      <c r="BF129" s="13" t="s">
        <v>121</v>
      </c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45:70" x14ac:dyDescent="0.2">
      <c r="AS130" s="1"/>
      <c r="AT130" s="1"/>
      <c r="AU130" s="1"/>
      <c r="AV130" s="1"/>
      <c r="AW130" s="1"/>
      <c r="AX130" s="1"/>
      <c r="AY130" s="1"/>
      <c r="AZ130" s="1"/>
      <c r="BA130" s="1">
        <f t="shared" ref="BA130:BA161" si="0">IF(AND($D$81&gt;BD130,$D$81&lt;=BD131),1,0)</f>
        <v>0</v>
      </c>
      <c r="BB130" s="1">
        <f t="shared" ref="BB130:BB161" si="1">IF(BA130=1,(BE131-((BD131-$D$81)/(BD131-BD130))*(BE131-BE130)),0)</f>
        <v>0</v>
      </c>
      <c r="BC130" s="1">
        <f t="shared" ref="BC130:BC161" si="2">IF(BA130=1,(BF131-((BD131-$D$81)/(BD131-BD130))*(BF131-BF130)),0)</f>
        <v>0</v>
      </c>
      <c r="BD130" s="1">
        <v>0</v>
      </c>
      <c r="BE130" s="1">
        <v>0</v>
      </c>
      <c r="BF130" s="1">
        <v>0</v>
      </c>
      <c r="BG130" s="1"/>
    </row>
    <row r="131" spans="45:70" x14ac:dyDescent="0.2">
      <c r="AS131" s="1"/>
      <c r="AT131" s="1"/>
      <c r="AU131" s="1"/>
      <c r="AV131" s="1"/>
      <c r="AW131" s="1"/>
      <c r="AX131" s="1"/>
      <c r="AY131" s="1"/>
      <c r="AZ131" s="1"/>
      <c r="BA131" s="1">
        <f t="shared" si="0"/>
        <v>0</v>
      </c>
      <c r="BB131" s="1">
        <f t="shared" si="1"/>
        <v>0</v>
      </c>
      <c r="BC131" s="1">
        <f t="shared" si="2"/>
        <v>0</v>
      </c>
      <c r="BD131" s="1">
        <v>5</v>
      </c>
      <c r="BE131" s="1">
        <v>20</v>
      </c>
      <c r="BF131" s="1">
        <v>4</v>
      </c>
      <c r="BG131" s="1"/>
    </row>
    <row r="132" spans="45:70" x14ac:dyDescent="0.2">
      <c r="AS132" s="1"/>
      <c r="AT132" s="1"/>
      <c r="AU132" s="1"/>
      <c r="AV132" s="1"/>
      <c r="AW132" s="1"/>
      <c r="AX132" s="1"/>
      <c r="AY132" s="1"/>
      <c r="AZ132" s="1"/>
      <c r="BA132" s="1">
        <f t="shared" si="0"/>
        <v>0</v>
      </c>
      <c r="BB132" s="1">
        <f t="shared" si="1"/>
        <v>0</v>
      </c>
      <c r="BC132" s="1">
        <f t="shared" si="2"/>
        <v>0</v>
      </c>
      <c r="BD132" s="1">
        <v>10</v>
      </c>
      <c r="BE132" s="1">
        <v>27</v>
      </c>
      <c r="BF132" s="1">
        <v>7</v>
      </c>
      <c r="BG132" s="1"/>
    </row>
    <row r="133" spans="45:70" x14ac:dyDescent="0.2">
      <c r="AS133" s="1"/>
      <c r="AT133" s="1"/>
      <c r="AU133" s="1"/>
      <c r="AV133" s="1"/>
      <c r="AW133" s="1"/>
      <c r="AX133" s="1"/>
      <c r="AY133" s="1"/>
      <c r="AZ133" s="1"/>
      <c r="BA133" s="1">
        <f t="shared" si="0"/>
        <v>1</v>
      </c>
      <c r="BB133" s="1">
        <f t="shared" si="1"/>
        <v>32.839999999999996</v>
      </c>
      <c r="BC133" s="1">
        <f t="shared" si="2"/>
        <v>11.84</v>
      </c>
      <c r="BD133" s="1">
        <v>15</v>
      </c>
      <c r="BE133" s="1">
        <v>32</v>
      </c>
      <c r="BF133" s="1">
        <v>11</v>
      </c>
      <c r="BG133" s="1"/>
    </row>
    <row r="134" spans="45:70" x14ac:dyDescent="0.2">
      <c r="AS134" s="1"/>
      <c r="AT134" s="1"/>
      <c r="AU134" s="1"/>
      <c r="AV134" s="1"/>
      <c r="AW134" s="1"/>
      <c r="AX134" s="1"/>
      <c r="AY134" s="1"/>
      <c r="AZ134" s="1"/>
      <c r="BA134" s="1">
        <f t="shared" si="0"/>
        <v>0</v>
      </c>
      <c r="BB134" s="1">
        <f t="shared" si="1"/>
        <v>0</v>
      </c>
      <c r="BC134" s="1">
        <f t="shared" si="2"/>
        <v>0</v>
      </c>
      <c r="BD134" s="1">
        <v>20</v>
      </c>
      <c r="BE134" s="1">
        <v>35</v>
      </c>
      <c r="BF134" s="1">
        <v>14</v>
      </c>
      <c r="BG134" s="1"/>
    </row>
    <row r="135" spans="45:70" x14ac:dyDescent="0.2">
      <c r="AS135" s="1"/>
      <c r="AT135" s="1"/>
      <c r="AU135" s="1"/>
      <c r="AV135" s="1"/>
      <c r="AW135" s="1"/>
      <c r="AX135" s="1"/>
      <c r="AY135" s="1"/>
      <c r="AZ135" s="1"/>
      <c r="BA135" s="1">
        <f t="shared" si="0"/>
        <v>0</v>
      </c>
      <c r="BB135" s="1">
        <f t="shared" si="1"/>
        <v>0</v>
      </c>
      <c r="BC135" s="1">
        <f t="shared" si="2"/>
        <v>0</v>
      </c>
      <c r="BD135" s="1">
        <v>25</v>
      </c>
      <c r="BE135" s="1">
        <v>37</v>
      </c>
      <c r="BF135" s="1">
        <v>16</v>
      </c>
      <c r="BG135" s="1"/>
    </row>
    <row r="136" spans="45:70" x14ac:dyDescent="0.2">
      <c r="AS136" s="1"/>
      <c r="AT136" s="1"/>
      <c r="AU136" s="1"/>
      <c r="AV136" s="1"/>
      <c r="AW136" s="1"/>
      <c r="AX136" s="1"/>
      <c r="AY136" s="1"/>
      <c r="AZ136" s="1"/>
      <c r="BA136" s="1">
        <f t="shared" si="0"/>
        <v>0</v>
      </c>
      <c r="BB136" s="1">
        <f t="shared" si="1"/>
        <v>0</v>
      </c>
      <c r="BC136" s="1">
        <f t="shared" si="2"/>
        <v>0</v>
      </c>
      <c r="BD136" s="1">
        <v>30</v>
      </c>
      <c r="BE136" s="1">
        <v>42</v>
      </c>
      <c r="BF136" s="1">
        <v>19</v>
      </c>
      <c r="BG136" s="1"/>
    </row>
    <row r="137" spans="45:70" x14ac:dyDescent="0.2">
      <c r="AS137" s="1"/>
      <c r="AT137" s="1"/>
      <c r="AU137" s="1"/>
      <c r="AV137" s="1"/>
      <c r="AW137" s="1"/>
      <c r="AX137" s="1"/>
      <c r="AY137" s="1"/>
      <c r="AZ137" s="1"/>
      <c r="BA137" s="1">
        <f t="shared" si="0"/>
        <v>0</v>
      </c>
      <c r="BB137" s="1">
        <f t="shared" si="1"/>
        <v>0</v>
      </c>
      <c r="BC137" s="1">
        <f t="shared" si="2"/>
        <v>0</v>
      </c>
      <c r="BD137" s="1">
        <v>35</v>
      </c>
      <c r="BE137" s="1">
        <v>44</v>
      </c>
      <c r="BF137" s="1">
        <v>22</v>
      </c>
      <c r="BG137" s="1"/>
    </row>
    <row r="138" spans="45:70" x14ac:dyDescent="0.2">
      <c r="AS138" s="1"/>
      <c r="AT138" s="1"/>
      <c r="AU138" s="1"/>
      <c r="AV138" s="1"/>
      <c r="AW138" s="1"/>
      <c r="AX138" s="1"/>
      <c r="AY138" s="1"/>
      <c r="AZ138" s="1"/>
      <c r="BA138" s="1">
        <f t="shared" si="0"/>
        <v>0</v>
      </c>
      <c r="BB138" s="1">
        <f t="shared" si="1"/>
        <v>0</v>
      </c>
      <c r="BC138" s="1">
        <f t="shared" si="2"/>
        <v>0</v>
      </c>
      <c r="BD138" s="1">
        <v>40</v>
      </c>
      <c r="BE138" s="1">
        <v>46</v>
      </c>
      <c r="BF138" s="1">
        <v>24</v>
      </c>
      <c r="BG138" s="1"/>
    </row>
    <row r="139" spans="45:70" x14ac:dyDescent="0.2">
      <c r="AS139" s="1"/>
      <c r="AT139" s="1"/>
      <c r="AU139" s="1"/>
      <c r="AV139" s="1"/>
      <c r="AW139" s="1"/>
      <c r="AX139" s="1"/>
      <c r="AY139" s="1"/>
      <c r="AZ139" s="1"/>
      <c r="BA139" s="1">
        <f t="shared" si="0"/>
        <v>0</v>
      </c>
      <c r="BB139" s="1">
        <f t="shared" si="1"/>
        <v>0</v>
      </c>
      <c r="BC139" s="1">
        <f t="shared" si="2"/>
        <v>0</v>
      </c>
      <c r="BD139" s="1">
        <v>45</v>
      </c>
      <c r="BE139" s="1">
        <v>48</v>
      </c>
      <c r="BF139" s="1">
        <v>26</v>
      </c>
      <c r="BG139" s="1"/>
    </row>
    <row r="140" spans="45:70" x14ac:dyDescent="0.2">
      <c r="AS140" s="1"/>
      <c r="AT140" s="1"/>
      <c r="AU140" s="1"/>
      <c r="AV140" s="1"/>
      <c r="AW140" s="1"/>
      <c r="AX140" s="1"/>
      <c r="AY140" s="1"/>
      <c r="AZ140" s="1"/>
      <c r="BA140" s="1">
        <f t="shared" si="0"/>
        <v>0</v>
      </c>
      <c r="BB140" s="1">
        <f t="shared" si="1"/>
        <v>0</v>
      </c>
      <c r="BC140" s="1">
        <f t="shared" si="2"/>
        <v>0</v>
      </c>
      <c r="BD140" s="1">
        <v>50</v>
      </c>
      <c r="BE140" s="1">
        <v>51</v>
      </c>
      <c r="BF140" s="1">
        <v>28</v>
      </c>
      <c r="BG140" s="1"/>
    </row>
    <row r="141" spans="45:70" x14ac:dyDescent="0.2">
      <c r="AS141" s="1"/>
      <c r="AT141" s="1"/>
      <c r="AU141" s="1"/>
      <c r="AV141" s="1"/>
      <c r="AW141" s="1"/>
      <c r="AX141" s="1"/>
      <c r="AY141" s="1"/>
      <c r="AZ141" s="1"/>
      <c r="BA141" s="1">
        <f t="shared" si="0"/>
        <v>0</v>
      </c>
      <c r="BB141" s="1">
        <f t="shared" si="1"/>
        <v>0</v>
      </c>
      <c r="BC141" s="1">
        <f t="shared" si="2"/>
        <v>0</v>
      </c>
      <c r="BD141" s="1">
        <v>55</v>
      </c>
      <c r="BE141" s="1">
        <v>53</v>
      </c>
      <c r="BF141" s="1">
        <v>30</v>
      </c>
      <c r="BG141" s="1"/>
    </row>
    <row r="142" spans="45:70" x14ac:dyDescent="0.2">
      <c r="AS142" s="1"/>
      <c r="AT142" s="1"/>
      <c r="AU142" s="1"/>
      <c r="AV142" s="1"/>
      <c r="AW142" s="1"/>
      <c r="AX142" s="1"/>
      <c r="AY142" s="1"/>
      <c r="AZ142" s="1"/>
      <c r="BA142" s="1">
        <f t="shared" si="0"/>
        <v>0</v>
      </c>
      <c r="BB142" s="1">
        <f t="shared" si="1"/>
        <v>0</v>
      </c>
      <c r="BC142" s="1">
        <f t="shared" si="2"/>
        <v>0</v>
      </c>
      <c r="BD142" s="1">
        <v>60</v>
      </c>
      <c r="BE142" s="1">
        <v>55</v>
      </c>
      <c r="BF142" s="1">
        <v>32</v>
      </c>
      <c r="BG142" s="1"/>
    </row>
    <row r="143" spans="45:70" x14ac:dyDescent="0.2">
      <c r="AS143" s="1"/>
      <c r="AT143" s="1"/>
      <c r="AU143" s="1"/>
      <c r="AV143" s="1"/>
      <c r="AW143" s="1"/>
      <c r="AX143" s="1"/>
      <c r="AY143" s="1"/>
      <c r="AZ143" s="1"/>
      <c r="BA143" s="1">
        <f t="shared" si="0"/>
        <v>0</v>
      </c>
      <c r="BB143" s="1">
        <f t="shared" si="1"/>
        <v>0</v>
      </c>
      <c r="BC143" s="1">
        <f t="shared" si="2"/>
        <v>0</v>
      </c>
      <c r="BD143" s="1">
        <v>65</v>
      </c>
      <c r="BE143" s="1">
        <v>57</v>
      </c>
      <c r="BF143" s="1">
        <v>34</v>
      </c>
      <c r="BG143" s="1"/>
    </row>
    <row r="144" spans="45:70" x14ac:dyDescent="0.2">
      <c r="AS144" s="1"/>
      <c r="AT144" s="1"/>
      <c r="AU144" s="1"/>
      <c r="AV144" s="1"/>
      <c r="AW144" s="1"/>
      <c r="AX144" s="1"/>
      <c r="AY144" s="1"/>
      <c r="AZ144" s="1"/>
      <c r="BA144" s="1">
        <f t="shared" si="0"/>
        <v>0</v>
      </c>
      <c r="BB144" s="1">
        <f t="shared" si="1"/>
        <v>0</v>
      </c>
      <c r="BC144" s="1">
        <f t="shared" si="2"/>
        <v>0</v>
      </c>
      <c r="BD144" s="1">
        <v>70</v>
      </c>
      <c r="BE144" s="1">
        <v>58</v>
      </c>
      <c r="BF144" s="1">
        <v>36</v>
      </c>
      <c r="BG144" s="1"/>
    </row>
    <row r="145" spans="45:59" x14ac:dyDescent="0.2">
      <c r="AS145" s="1"/>
      <c r="AT145" s="1"/>
      <c r="AU145" s="1"/>
      <c r="AV145" s="1"/>
      <c r="AW145" s="1"/>
      <c r="AX145" s="1"/>
      <c r="AY145" s="1"/>
      <c r="AZ145" s="1"/>
      <c r="BA145" s="1">
        <f t="shared" si="0"/>
        <v>0</v>
      </c>
      <c r="BB145" s="1">
        <f t="shared" si="1"/>
        <v>0</v>
      </c>
      <c r="BC145" s="1">
        <f t="shared" si="2"/>
        <v>0</v>
      </c>
      <c r="BD145" s="1">
        <v>75</v>
      </c>
      <c r="BE145" s="1">
        <v>60</v>
      </c>
      <c r="BF145" s="1">
        <v>37</v>
      </c>
      <c r="BG145" s="1"/>
    </row>
    <row r="146" spans="45:59" x14ac:dyDescent="0.2">
      <c r="AS146" s="1"/>
      <c r="AT146" s="1"/>
      <c r="AU146" s="1"/>
      <c r="AV146" s="1"/>
      <c r="AW146" s="1"/>
      <c r="AX146" s="1"/>
      <c r="AY146" s="1"/>
      <c r="AZ146" s="1"/>
      <c r="BA146" s="1">
        <f t="shared" si="0"/>
        <v>0</v>
      </c>
      <c r="BB146" s="1">
        <f t="shared" si="1"/>
        <v>0</v>
      </c>
      <c r="BC146" s="1">
        <f t="shared" si="2"/>
        <v>0</v>
      </c>
      <c r="BD146" s="1">
        <v>80</v>
      </c>
      <c r="BE146" s="1">
        <v>61</v>
      </c>
      <c r="BF146" s="1">
        <v>38</v>
      </c>
      <c r="BG146" s="1"/>
    </row>
    <row r="147" spans="45:59" x14ac:dyDescent="0.2">
      <c r="AS147" s="1"/>
      <c r="AT147" s="1"/>
      <c r="AU147" s="1"/>
      <c r="AV147" s="1"/>
      <c r="AW147" s="1"/>
      <c r="AX147" s="1"/>
      <c r="AY147" s="1"/>
      <c r="AZ147" s="1"/>
      <c r="BA147" s="1">
        <f t="shared" si="0"/>
        <v>0</v>
      </c>
      <c r="BB147" s="1">
        <f t="shared" si="1"/>
        <v>0</v>
      </c>
      <c r="BC147" s="1">
        <f t="shared" si="2"/>
        <v>0</v>
      </c>
      <c r="BD147" s="1">
        <v>85</v>
      </c>
      <c r="BE147" s="1">
        <v>63</v>
      </c>
      <c r="BF147" s="1">
        <v>39</v>
      </c>
      <c r="BG147" s="1"/>
    </row>
    <row r="148" spans="45:59" x14ac:dyDescent="0.2">
      <c r="AS148" s="1"/>
      <c r="AT148" s="1"/>
      <c r="AU148" s="1"/>
      <c r="AV148" s="1"/>
      <c r="AW148" s="1"/>
      <c r="AX148" s="1"/>
      <c r="AY148" s="1"/>
      <c r="AZ148" s="1"/>
      <c r="BA148" s="1">
        <f t="shared" si="0"/>
        <v>0</v>
      </c>
      <c r="BB148" s="1">
        <f t="shared" si="1"/>
        <v>0</v>
      </c>
      <c r="BC148" s="1">
        <f t="shared" si="2"/>
        <v>0</v>
      </c>
      <c r="BD148" s="1">
        <v>90</v>
      </c>
      <c r="BE148" s="1">
        <v>65</v>
      </c>
      <c r="BF148" s="1">
        <v>41</v>
      </c>
      <c r="BG148" s="1"/>
    </row>
    <row r="149" spans="45:59" x14ac:dyDescent="0.2">
      <c r="AS149" s="1"/>
      <c r="AT149" s="1"/>
      <c r="AU149" s="1"/>
      <c r="AV149" s="1"/>
      <c r="AW149" s="1"/>
      <c r="AX149" s="1"/>
      <c r="AY149" s="1"/>
      <c r="AZ149" s="1"/>
      <c r="BA149" s="1">
        <f t="shared" si="0"/>
        <v>0</v>
      </c>
      <c r="BB149" s="1">
        <f t="shared" si="1"/>
        <v>0</v>
      </c>
      <c r="BC149" s="1">
        <f t="shared" si="2"/>
        <v>0</v>
      </c>
      <c r="BD149" s="1">
        <v>95</v>
      </c>
      <c r="BE149" s="1">
        <v>67</v>
      </c>
      <c r="BF149" s="1">
        <v>42</v>
      </c>
      <c r="BG149" s="1"/>
    </row>
    <row r="150" spans="45:59" x14ac:dyDescent="0.2">
      <c r="AS150" s="1"/>
      <c r="AT150" s="1"/>
      <c r="AU150" s="1"/>
      <c r="AV150" s="1"/>
      <c r="AW150" s="1"/>
      <c r="AX150" s="1"/>
      <c r="AY150" s="1"/>
      <c r="AZ150" s="1"/>
      <c r="BA150" s="1">
        <f t="shared" si="0"/>
        <v>0</v>
      </c>
      <c r="BB150" s="1">
        <f t="shared" si="1"/>
        <v>0</v>
      </c>
      <c r="BC150" s="1">
        <f t="shared" si="2"/>
        <v>0</v>
      </c>
      <c r="BD150" s="1">
        <v>100</v>
      </c>
      <c r="BE150" s="1">
        <v>68</v>
      </c>
      <c r="BF150" s="1">
        <v>43</v>
      </c>
      <c r="BG150" s="1"/>
    </row>
    <row r="151" spans="45:59" x14ac:dyDescent="0.2">
      <c r="AS151" s="1"/>
      <c r="AT151" s="1"/>
      <c r="AU151" s="1"/>
      <c r="AV151" s="1"/>
      <c r="AW151" s="1"/>
      <c r="AX151" s="1"/>
      <c r="AY151" s="1"/>
      <c r="AZ151" s="1"/>
      <c r="BA151" s="1">
        <f t="shared" si="0"/>
        <v>0</v>
      </c>
      <c r="BB151" s="1">
        <f t="shared" si="1"/>
        <v>0</v>
      </c>
      <c r="BC151" s="1">
        <f t="shared" si="2"/>
        <v>0</v>
      </c>
      <c r="BD151" s="1">
        <v>105</v>
      </c>
      <c r="BE151" s="1">
        <v>69</v>
      </c>
      <c r="BF151" s="1">
        <v>45</v>
      </c>
      <c r="BG151" s="1"/>
    </row>
    <row r="152" spans="45:59" x14ac:dyDescent="0.2">
      <c r="AS152" s="1"/>
      <c r="AT152" s="1"/>
      <c r="AU152" s="1"/>
      <c r="AV152" s="1"/>
      <c r="AW152" s="1"/>
      <c r="AX152" s="1"/>
      <c r="AY152" s="1"/>
      <c r="AZ152" s="1"/>
      <c r="BA152" s="1">
        <f t="shared" si="0"/>
        <v>0</v>
      </c>
      <c r="BB152" s="1">
        <f t="shared" si="1"/>
        <v>0</v>
      </c>
      <c r="BC152" s="1">
        <f t="shared" si="2"/>
        <v>0</v>
      </c>
      <c r="BD152" s="1">
        <v>110</v>
      </c>
      <c r="BE152" s="1">
        <v>70</v>
      </c>
      <c r="BF152" s="1">
        <v>46</v>
      </c>
      <c r="BG152" s="1"/>
    </row>
    <row r="153" spans="45:59" x14ac:dyDescent="0.2">
      <c r="AS153" s="1"/>
      <c r="AT153" s="1"/>
      <c r="AU153" s="1"/>
      <c r="AV153" s="1"/>
      <c r="AW153" s="1"/>
      <c r="AX153" s="1"/>
      <c r="AY153" s="1"/>
      <c r="AZ153" s="1"/>
      <c r="BA153" s="1">
        <f t="shared" si="0"/>
        <v>0</v>
      </c>
      <c r="BB153" s="1">
        <f t="shared" si="1"/>
        <v>0</v>
      </c>
      <c r="BC153" s="1">
        <f t="shared" si="2"/>
        <v>0</v>
      </c>
      <c r="BD153" s="1">
        <v>115</v>
      </c>
      <c r="BE153" s="1">
        <v>71</v>
      </c>
      <c r="BF153" s="1">
        <v>47</v>
      </c>
      <c r="BG153" s="1"/>
    </row>
    <row r="154" spans="45:59" x14ac:dyDescent="0.2">
      <c r="AS154" s="1"/>
      <c r="AT154" s="1"/>
      <c r="AU154" s="1"/>
      <c r="AV154" s="1"/>
      <c r="AW154" s="1"/>
      <c r="AX154" s="1"/>
      <c r="AY154" s="1"/>
      <c r="AZ154" s="1"/>
      <c r="BA154" s="1">
        <f t="shared" si="0"/>
        <v>0</v>
      </c>
      <c r="BB154" s="1">
        <f t="shared" si="1"/>
        <v>0</v>
      </c>
      <c r="BC154" s="1">
        <f t="shared" si="2"/>
        <v>0</v>
      </c>
      <c r="BD154" s="1">
        <v>120</v>
      </c>
      <c r="BE154" s="1">
        <v>72</v>
      </c>
      <c r="BF154" s="1">
        <v>48</v>
      </c>
      <c r="BG154" s="1"/>
    </row>
    <row r="155" spans="45:59" x14ac:dyDescent="0.2">
      <c r="AS155" s="1"/>
      <c r="AT155" s="1"/>
      <c r="AU155" s="1"/>
      <c r="AV155" s="1"/>
      <c r="AW155" s="1"/>
      <c r="AX155" s="1"/>
      <c r="AY155" s="1"/>
      <c r="AZ155" s="1"/>
      <c r="BA155" s="1">
        <f t="shared" si="0"/>
        <v>0</v>
      </c>
      <c r="BB155" s="1">
        <f t="shared" si="1"/>
        <v>0</v>
      </c>
      <c r="BC155" s="1">
        <f t="shared" si="2"/>
        <v>0</v>
      </c>
      <c r="BD155" s="1">
        <v>125</v>
      </c>
      <c r="BE155" s="1">
        <v>74</v>
      </c>
      <c r="BF155" s="1">
        <v>49</v>
      </c>
      <c r="BG155" s="1"/>
    </row>
    <row r="156" spans="45:59" x14ac:dyDescent="0.2">
      <c r="AS156" s="1"/>
      <c r="AT156" s="1"/>
      <c r="AU156" s="1"/>
      <c r="AV156" s="1"/>
      <c r="AW156" s="1"/>
      <c r="AX156" s="1"/>
      <c r="AY156" s="1"/>
      <c r="AZ156" s="1"/>
      <c r="BA156" s="1">
        <f t="shared" si="0"/>
        <v>0</v>
      </c>
      <c r="BB156" s="1">
        <f t="shared" si="1"/>
        <v>0</v>
      </c>
      <c r="BC156" s="1">
        <f t="shared" si="2"/>
        <v>0</v>
      </c>
      <c r="BD156" s="1">
        <v>130</v>
      </c>
      <c r="BE156" s="1">
        <v>75</v>
      </c>
      <c r="BF156" s="1">
        <v>50</v>
      </c>
      <c r="BG156" s="1"/>
    </row>
    <row r="157" spans="45:59" x14ac:dyDescent="0.2">
      <c r="AS157" s="1"/>
      <c r="AT157" s="1"/>
      <c r="AU157" s="1"/>
      <c r="AV157" s="1"/>
      <c r="AW157" s="1"/>
      <c r="AX157" s="1"/>
      <c r="AY157" s="1"/>
      <c r="AZ157" s="1"/>
      <c r="BA157" s="1">
        <f t="shared" si="0"/>
        <v>0</v>
      </c>
      <c r="BB157" s="1">
        <f t="shared" si="1"/>
        <v>0</v>
      </c>
      <c r="BC157" s="1">
        <f t="shared" si="2"/>
        <v>0</v>
      </c>
      <c r="BD157" s="1">
        <v>135</v>
      </c>
      <c r="BE157" s="1">
        <v>76</v>
      </c>
      <c r="BF157" s="1">
        <v>52</v>
      </c>
      <c r="BG157" s="1"/>
    </row>
    <row r="158" spans="45:59" x14ac:dyDescent="0.2">
      <c r="AS158" s="1"/>
      <c r="AT158" s="1"/>
      <c r="AU158" s="1"/>
      <c r="AV158" s="1"/>
      <c r="AW158" s="1"/>
      <c r="AX158" s="1"/>
      <c r="AY158" s="1"/>
      <c r="AZ158" s="1"/>
      <c r="BA158" s="1">
        <f t="shared" si="0"/>
        <v>0</v>
      </c>
      <c r="BB158" s="1">
        <f t="shared" si="1"/>
        <v>0</v>
      </c>
      <c r="BC158" s="1">
        <f t="shared" si="2"/>
        <v>0</v>
      </c>
      <c r="BD158" s="1">
        <v>140</v>
      </c>
      <c r="BE158" s="1">
        <v>77</v>
      </c>
      <c r="BF158" s="1">
        <v>53</v>
      </c>
      <c r="BG158" s="1"/>
    </row>
    <row r="159" spans="45:59" x14ac:dyDescent="0.2">
      <c r="AS159" s="1"/>
      <c r="AT159" s="1"/>
      <c r="AU159" s="1"/>
      <c r="AV159" s="1"/>
      <c r="AW159" s="1"/>
      <c r="AX159" s="1"/>
      <c r="AY159" s="1"/>
      <c r="AZ159" s="1"/>
      <c r="BA159" s="1">
        <f t="shared" si="0"/>
        <v>0</v>
      </c>
      <c r="BB159" s="1">
        <f t="shared" si="1"/>
        <v>0</v>
      </c>
      <c r="BC159" s="1">
        <f t="shared" si="2"/>
        <v>0</v>
      </c>
      <c r="BD159" s="1">
        <v>145</v>
      </c>
      <c r="BE159" s="1">
        <v>78</v>
      </c>
      <c r="BF159" s="1">
        <v>54</v>
      </c>
      <c r="BG159" s="1"/>
    </row>
    <row r="160" spans="45:59" x14ac:dyDescent="0.2">
      <c r="AS160" s="1"/>
      <c r="AT160" s="1"/>
      <c r="AU160" s="1"/>
      <c r="AV160" s="1"/>
      <c r="AW160" s="1"/>
      <c r="AX160" s="1"/>
      <c r="AY160" s="1"/>
      <c r="AZ160" s="1"/>
      <c r="BA160" s="1">
        <f t="shared" si="0"/>
        <v>0</v>
      </c>
      <c r="BB160" s="1">
        <f t="shared" si="1"/>
        <v>0</v>
      </c>
      <c r="BC160" s="1">
        <f t="shared" si="2"/>
        <v>0</v>
      </c>
      <c r="BD160" s="1">
        <v>150</v>
      </c>
      <c r="BE160" s="1">
        <v>80</v>
      </c>
      <c r="BF160" s="1">
        <v>55</v>
      </c>
      <c r="BG160" s="1"/>
    </row>
    <row r="161" spans="45:59" x14ac:dyDescent="0.2">
      <c r="AS161" s="1"/>
      <c r="AT161" s="1"/>
      <c r="AU161" s="1"/>
      <c r="AV161" s="1"/>
      <c r="AW161" s="1"/>
      <c r="AX161" s="1"/>
      <c r="AY161" s="1"/>
      <c r="AZ161" s="1"/>
      <c r="BA161" s="1">
        <f t="shared" si="0"/>
        <v>0</v>
      </c>
      <c r="BB161" s="1">
        <f t="shared" si="1"/>
        <v>0</v>
      </c>
      <c r="BC161" s="1">
        <f t="shared" si="2"/>
        <v>0</v>
      </c>
      <c r="BD161" s="1">
        <v>155</v>
      </c>
      <c r="BE161" s="1">
        <v>81</v>
      </c>
      <c r="BF161" s="1">
        <v>56</v>
      </c>
      <c r="BG161" s="1"/>
    </row>
    <row r="162" spans="45:59" x14ac:dyDescent="0.2">
      <c r="AS162" s="1"/>
      <c r="AT162" s="1"/>
      <c r="AU162" s="1"/>
      <c r="AV162" s="1"/>
      <c r="AW162" s="1"/>
      <c r="AX162" s="1"/>
      <c r="AY162" s="1"/>
      <c r="AZ162" s="1"/>
      <c r="BA162" s="1">
        <f t="shared" ref="BA162:BA193" si="3">IF(AND($D$81&gt;BD162,$D$81&lt;=BD163),1,0)</f>
        <v>0</v>
      </c>
      <c r="BB162" s="1">
        <f t="shared" ref="BB162:BB193" si="4">IF(BA162=1,(BE163-((BD163-$D$81)/(BD163-BD162))*(BE163-BE162)),0)</f>
        <v>0</v>
      </c>
      <c r="BC162" s="1">
        <f t="shared" ref="BC162:BC193" si="5">IF(BA162=1,(BF163-((BD163-$D$81)/(BD163-BD162))*(BF163-BF162)),0)</f>
        <v>0</v>
      </c>
      <c r="BD162" s="1">
        <v>160</v>
      </c>
      <c r="BE162" s="1">
        <v>82</v>
      </c>
      <c r="BF162" s="1">
        <v>57</v>
      </c>
      <c r="BG162" s="1"/>
    </row>
    <row r="163" spans="45:59" x14ac:dyDescent="0.2">
      <c r="AS163" s="1"/>
      <c r="AT163" s="1"/>
      <c r="AU163" s="1"/>
      <c r="AV163" s="1"/>
      <c r="AW163" s="1"/>
      <c r="AX163" s="1"/>
      <c r="AY163" s="1"/>
      <c r="AZ163" s="1"/>
      <c r="BA163" s="1">
        <f t="shared" si="3"/>
        <v>0</v>
      </c>
      <c r="BB163" s="1">
        <f t="shared" si="4"/>
        <v>0</v>
      </c>
      <c r="BC163" s="1">
        <f t="shared" si="5"/>
        <v>0</v>
      </c>
      <c r="BD163" s="1">
        <v>165</v>
      </c>
      <c r="BE163" s="1">
        <v>83</v>
      </c>
      <c r="BF163" s="1">
        <v>58</v>
      </c>
      <c r="BG163" s="1"/>
    </row>
    <row r="164" spans="45:59" x14ac:dyDescent="0.2">
      <c r="AS164" s="1"/>
      <c r="AT164" s="1"/>
      <c r="AU164" s="1"/>
      <c r="AV164" s="1"/>
      <c r="AW164" s="1"/>
      <c r="AX164" s="1"/>
      <c r="AY164" s="1"/>
      <c r="AZ164" s="1"/>
      <c r="BA164" s="1">
        <f t="shared" si="3"/>
        <v>0</v>
      </c>
      <c r="BB164" s="1">
        <f t="shared" si="4"/>
        <v>0</v>
      </c>
      <c r="BC164" s="1">
        <f t="shared" si="5"/>
        <v>0</v>
      </c>
      <c r="BD164" s="1">
        <v>170</v>
      </c>
      <c r="BE164" s="1">
        <v>86</v>
      </c>
      <c r="BF164" s="1">
        <v>59</v>
      </c>
      <c r="BG164" s="1"/>
    </row>
    <row r="165" spans="45:59" x14ac:dyDescent="0.2">
      <c r="AS165" s="1"/>
      <c r="AT165" s="1"/>
      <c r="AU165" s="1"/>
      <c r="AV165" s="1"/>
      <c r="AW165" s="1"/>
      <c r="AX165" s="1"/>
      <c r="AY165" s="1"/>
      <c r="AZ165" s="1"/>
      <c r="BA165" s="1">
        <f t="shared" si="3"/>
        <v>0</v>
      </c>
      <c r="BB165" s="1">
        <f t="shared" si="4"/>
        <v>0</v>
      </c>
      <c r="BC165" s="1">
        <f t="shared" si="5"/>
        <v>0</v>
      </c>
      <c r="BD165" s="1">
        <v>175</v>
      </c>
      <c r="BE165" s="1">
        <v>87</v>
      </c>
      <c r="BF165" s="1">
        <v>60</v>
      </c>
      <c r="BG165" s="1"/>
    </row>
    <row r="166" spans="45:59" x14ac:dyDescent="0.2">
      <c r="AS166" s="1"/>
      <c r="AT166" s="1"/>
      <c r="AU166" s="1"/>
      <c r="AV166" s="1"/>
      <c r="AW166" s="1"/>
      <c r="AX166" s="1"/>
      <c r="AY166" s="1"/>
      <c r="AZ166" s="1"/>
      <c r="BA166" s="1">
        <f t="shared" si="3"/>
        <v>0</v>
      </c>
      <c r="BB166" s="1">
        <f t="shared" si="4"/>
        <v>0</v>
      </c>
      <c r="BC166" s="1">
        <f t="shared" si="5"/>
        <v>0</v>
      </c>
      <c r="BD166" s="1">
        <v>180</v>
      </c>
      <c r="BE166" s="1">
        <v>88</v>
      </c>
      <c r="BF166" s="1">
        <v>61</v>
      </c>
      <c r="BG166" s="1"/>
    </row>
    <row r="167" spans="45:59" x14ac:dyDescent="0.2">
      <c r="AS167" s="1"/>
      <c r="AT167" s="1"/>
      <c r="AU167" s="1"/>
      <c r="AV167" s="1"/>
      <c r="AW167" s="1"/>
      <c r="AX167" s="1"/>
      <c r="AY167" s="1"/>
      <c r="AZ167" s="1"/>
      <c r="BA167" s="1">
        <f t="shared" si="3"/>
        <v>0</v>
      </c>
      <c r="BB167" s="1">
        <f t="shared" si="4"/>
        <v>0</v>
      </c>
      <c r="BC167" s="1">
        <f t="shared" si="5"/>
        <v>0</v>
      </c>
      <c r="BD167" s="1">
        <v>190</v>
      </c>
      <c r="BE167" s="1">
        <v>89</v>
      </c>
      <c r="BF167" s="1">
        <v>62</v>
      </c>
      <c r="BG167" s="1"/>
    </row>
    <row r="168" spans="45:59" x14ac:dyDescent="0.2">
      <c r="AS168" s="1"/>
      <c r="AT168" s="1"/>
      <c r="AU168" s="1"/>
      <c r="AV168" s="1"/>
      <c r="AW168" s="1"/>
      <c r="AX168" s="1"/>
      <c r="AY168" s="1"/>
      <c r="AZ168" s="1"/>
      <c r="BA168" s="1">
        <f t="shared" si="3"/>
        <v>0</v>
      </c>
      <c r="BB168" s="1">
        <f t="shared" si="4"/>
        <v>0</v>
      </c>
      <c r="BC168" s="1">
        <f t="shared" si="5"/>
        <v>0</v>
      </c>
      <c r="BD168" s="1">
        <v>195</v>
      </c>
      <c r="BE168" s="1">
        <v>90</v>
      </c>
      <c r="BF168" s="1">
        <v>64</v>
      </c>
      <c r="BG168" s="1"/>
    </row>
    <row r="169" spans="45:59" x14ac:dyDescent="0.2">
      <c r="AS169" s="1"/>
      <c r="AT169" s="1"/>
      <c r="AU169" s="1"/>
      <c r="AV169" s="1"/>
      <c r="AW169" s="1"/>
      <c r="AX169" s="1"/>
      <c r="AY169" s="1"/>
      <c r="AZ169" s="1"/>
      <c r="BA169" s="1">
        <f t="shared" si="3"/>
        <v>0</v>
      </c>
      <c r="BB169" s="1">
        <f t="shared" si="4"/>
        <v>0</v>
      </c>
      <c r="BC169" s="1">
        <f t="shared" si="5"/>
        <v>0</v>
      </c>
      <c r="BD169" s="1">
        <v>200</v>
      </c>
      <c r="BE169" s="1">
        <v>91</v>
      </c>
      <c r="BF169" s="1">
        <v>65</v>
      </c>
      <c r="BG169" s="1"/>
    </row>
    <row r="170" spans="45:59" x14ac:dyDescent="0.2">
      <c r="AS170" s="1"/>
      <c r="AT170" s="1"/>
      <c r="AU170" s="1"/>
      <c r="AV170" s="1"/>
      <c r="AW170" s="1"/>
      <c r="AX170" s="1"/>
      <c r="AY170" s="1"/>
      <c r="AZ170" s="1"/>
      <c r="BA170" s="1">
        <f t="shared" si="3"/>
        <v>0</v>
      </c>
      <c r="BB170" s="1">
        <f t="shared" si="4"/>
        <v>0</v>
      </c>
      <c r="BC170" s="1">
        <f t="shared" si="5"/>
        <v>0</v>
      </c>
      <c r="BD170" s="1">
        <v>205</v>
      </c>
      <c r="BE170" s="1">
        <v>92</v>
      </c>
      <c r="BF170" s="1">
        <v>66</v>
      </c>
      <c r="BG170" s="1"/>
    </row>
    <row r="171" spans="45:59" x14ac:dyDescent="0.2">
      <c r="AS171" s="1"/>
      <c r="AT171" s="1"/>
      <c r="AU171" s="1"/>
      <c r="AV171" s="1"/>
      <c r="AW171" s="1"/>
      <c r="AX171" s="1"/>
      <c r="AY171" s="1"/>
      <c r="AZ171" s="1"/>
      <c r="BA171" s="1">
        <f t="shared" si="3"/>
        <v>0</v>
      </c>
      <c r="BB171" s="1">
        <f t="shared" si="4"/>
        <v>0</v>
      </c>
      <c r="BC171" s="1">
        <f t="shared" si="5"/>
        <v>0</v>
      </c>
      <c r="BD171" s="1">
        <v>210</v>
      </c>
      <c r="BE171" s="1">
        <v>93</v>
      </c>
      <c r="BF171" s="1">
        <v>67</v>
      </c>
      <c r="BG171" s="1"/>
    </row>
    <row r="172" spans="45:59" x14ac:dyDescent="0.2">
      <c r="AS172" s="1"/>
      <c r="AT172" s="1"/>
      <c r="AU172" s="1"/>
      <c r="AV172" s="1"/>
      <c r="AW172" s="1"/>
      <c r="AX172" s="1"/>
      <c r="AY172" s="1"/>
      <c r="AZ172" s="1"/>
      <c r="BA172" s="1">
        <f t="shared" si="3"/>
        <v>0</v>
      </c>
      <c r="BB172" s="1">
        <f t="shared" si="4"/>
        <v>0</v>
      </c>
      <c r="BC172" s="1">
        <f t="shared" si="5"/>
        <v>0</v>
      </c>
      <c r="BD172" s="1">
        <v>215</v>
      </c>
      <c r="BE172" s="1">
        <v>94</v>
      </c>
      <c r="BF172" s="1">
        <v>68</v>
      </c>
      <c r="BG172" s="1"/>
    </row>
    <row r="173" spans="45:59" x14ac:dyDescent="0.2">
      <c r="AS173" s="1"/>
      <c r="AT173" s="1"/>
      <c r="AU173" s="1"/>
      <c r="AV173" s="1"/>
      <c r="AW173" s="1"/>
      <c r="AX173" s="1"/>
      <c r="AY173" s="1"/>
      <c r="AZ173" s="1"/>
      <c r="BA173" s="1">
        <f t="shared" si="3"/>
        <v>0</v>
      </c>
      <c r="BB173" s="1">
        <f t="shared" si="4"/>
        <v>0</v>
      </c>
      <c r="BC173" s="1">
        <f t="shared" si="5"/>
        <v>0</v>
      </c>
      <c r="BD173" s="1">
        <v>220</v>
      </c>
      <c r="BE173" s="1">
        <v>95</v>
      </c>
      <c r="BF173" s="1">
        <v>69</v>
      </c>
      <c r="BG173" s="1"/>
    </row>
    <row r="174" spans="45:59" x14ac:dyDescent="0.2">
      <c r="AS174" s="1"/>
      <c r="AT174" s="1"/>
      <c r="AU174" s="1"/>
      <c r="AV174" s="1"/>
      <c r="AW174" s="1"/>
      <c r="AX174" s="1"/>
      <c r="AY174" s="1"/>
      <c r="AZ174" s="1"/>
      <c r="BA174" s="1">
        <f t="shared" si="3"/>
        <v>0</v>
      </c>
      <c r="BB174" s="1">
        <f t="shared" si="4"/>
        <v>0</v>
      </c>
      <c r="BC174" s="1">
        <f t="shared" si="5"/>
        <v>0</v>
      </c>
      <c r="BD174" s="1">
        <v>225</v>
      </c>
      <c r="BE174" s="1">
        <v>96</v>
      </c>
      <c r="BF174" s="1">
        <v>70</v>
      </c>
      <c r="BG174" s="1"/>
    </row>
    <row r="175" spans="45:59" x14ac:dyDescent="0.2">
      <c r="AS175" s="1"/>
      <c r="AT175" s="1"/>
      <c r="AU175" s="1"/>
      <c r="AV175" s="1"/>
      <c r="AW175" s="1"/>
      <c r="AX175" s="1"/>
      <c r="AY175" s="1"/>
      <c r="AZ175" s="1"/>
      <c r="BA175" s="1">
        <f t="shared" si="3"/>
        <v>0</v>
      </c>
      <c r="BB175" s="1">
        <f t="shared" si="4"/>
        <v>0</v>
      </c>
      <c r="BC175" s="1">
        <f t="shared" si="5"/>
        <v>0</v>
      </c>
      <c r="BD175" s="1">
        <v>230</v>
      </c>
      <c r="BE175" s="1">
        <v>97</v>
      </c>
      <c r="BF175" s="1">
        <v>71</v>
      </c>
      <c r="BG175" s="1"/>
    </row>
    <row r="176" spans="45:59" x14ac:dyDescent="0.2">
      <c r="AS176" s="1"/>
      <c r="AT176" s="1"/>
      <c r="AU176" s="1"/>
      <c r="AV176" s="1"/>
      <c r="AW176" s="1"/>
      <c r="AX176" s="1"/>
      <c r="AY176" s="1"/>
      <c r="AZ176" s="1" t="s">
        <v>122</v>
      </c>
      <c r="BA176" s="1">
        <f t="shared" si="3"/>
        <v>0</v>
      </c>
      <c r="BB176" s="1">
        <f t="shared" si="4"/>
        <v>0</v>
      </c>
      <c r="BC176" s="1">
        <f t="shared" si="5"/>
        <v>0</v>
      </c>
      <c r="BD176" s="1">
        <v>235</v>
      </c>
      <c r="BE176" s="1">
        <v>98</v>
      </c>
      <c r="BF176" s="1">
        <v>72</v>
      </c>
      <c r="BG176" s="1"/>
    </row>
    <row r="177" spans="45:59" x14ac:dyDescent="0.2">
      <c r="AS177" s="1"/>
      <c r="AT177" s="1"/>
      <c r="AU177" s="1"/>
      <c r="AV177" s="1"/>
      <c r="AW177" s="1"/>
      <c r="AX177" s="1"/>
      <c r="AY177" s="1"/>
      <c r="AZ177" s="1" t="s">
        <v>123</v>
      </c>
      <c r="BA177" s="1">
        <f t="shared" si="3"/>
        <v>0</v>
      </c>
      <c r="BB177" s="1">
        <f t="shared" si="4"/>
        <v>0</v>
      </c>
      <c r="BC177" s="1">
        <f t="shared" si="5"/>
        <v>0</v>
      </c>
      <c r="BD177" s="1">
        <v>240</v>
      </c>
      <c r="BE177" s="1">
        <v>99</v>
      </c>
      <c r="BF177" s="1">
        <v>73</v>
      </c>
      <c r="BG177" s="1"/>
    </row>
    <row r="178" spans="45:59" x14ac:dyDescent="0.2">
      <c r="AS178" s="1"/>
      <c r="AT178" s="1"/>
      <c r="AU178" s="1"/>
      <c r="AV178" s="1"/>
      <c r="AW178" s="1"/>
      <c r="AX178" s="1"/>
      <c r="AY178" s="1"/>
      <c r="AZ178" s="1" t="s">
        <v>124</v>
      </c>
      <c r="BA178" s="1">
        <f t="shared" si="3"/>
        <v>0</v>
      </c>
      <c r="BB178" s="1">
        <f t="shared" si="4"/>
        <v>0</v>
      </c>
      <c r="BC178" s="1">
        <f t="shared" si="5"/>
        <v>0</v>
      </c>
      <c r="BD178" s="1">
        <v>245</v>
      </c>
      <c r="BE178" s="1">
        <v>100</v>
      </c>
      <c r="BF178" s="1">
        <v>74</v>
      </c>
      <c r="BG178" s="1"/>
    </row>
    <row r="179" spans="45:59" x14ac:dyDescent="0.2">
      <c r="AS179" s="11" t="s">
        <v>86</v>
      </c>
      <c r="AT179" s="11" t="s">
        <v>125</v>
      </c>
      <c r="AU179" s="11" t="s">
        <v>126</v>
      </c>
      <c r="AV179" s="1"/>
      <c r="AW179" s="1"/>
      <c r="AX179" s="1"/>
      <c r="AY179" s="1"/>
      <c r="AZ179" s="9" t="s">
        <v>87</v>
      </c>
      <c r="BA179" s="1">
        <f t="shared" si="3"/>
        <v>0</v>
      </c>
      <c r="BB179" s="1">
        <f t="shared" si="4"/>
        <v>0</v>
      </c>
      <c r="BC179" s="1">
        <f t="shared" si="5"/>
        <v>0</v>
      </c>
      <c r="BD179" s="1">
        <v>250</v>
      </c>
      <c r="BE179" s="1">
        <v>101</v>
      </c>
      <c r="BF179" s="1">
        <v>75</v>
      </c>
      <c r="BG179" s="1"/>
    </row>
    <row r="180" spans="45:59" x14ac:dyDescent="0.2">
      <c r="AS180" s="11" t="s">
        <v>97</v>
      </c>
      <c r="AT180" s="1">
        <v>0.745</v>
      </c>
      <c r="AU180" s="1"/>
      <c r="AV180" s="1">
        <v>0.75</v>
      </c>
      <c r="AW180" s="1">
        <f>IF(AND($F$81&lt;=AZ180,$F$81&gt;0),1,0)</f>
        <v>1</v>
      </c>
      <c r="AX180" s="1">
        <f>IF(AW180=1,AT180,0)</f>
        <v>0.745</v>
      </c>
      <c r="AY180" s="1">
        <f t="shared" ref="AY180:AY186" si="6">IF(AW180=1,AV180,0)</f>
        <v>0.75</v>
      </c>
      <c r="AZ180" s="1">
        <v>14</v>
      </c>
      <c r="BA180" s="1">
        <f t="shared" si="3"/>
        <v>0</v>
      </c>
      <c r="BB180" s="1">
        <f t="shared" si="4"/>
        <v>0</v>
      </c>
      <c r="BC180" s="1">
        <f t="shared" si="5"/>
        <v>0</v>
      </c>
      <c r="BD180" s="1">
        <v>300</v>
      </c>
      <c r="BE180" s="1">
        <v>110</v>
      </c>
      <c r="BF180" s="1">
        <v>85</v>
      </c>
      <c r="BG180" s="1"/>
    </row>
    <row r="181" spans="45:59" x14ac:dyDescent="0.2">
      <c r="AS181" s="11" t="s">
        <v>104</v>
      </c>
      <c r="AT181" s="1">
        <v>0.995</v>
      </c>
      <c r="AU181" s="1"/>
      <c r="AV181" s="1">
        <v>1</v>
      </c>
      <c r="AW181" s="1">
        <f t="shared" ref="AW181:AW186" si="7">IF(AND($F$81&lt;=AZ181,$F$81&gt;AZ180),1,0)</f>
        <v>0</v>
      </c>
      <c r="AX181" s="1">
        <f>IF(AW181=1,AT181,0)</f>
        <v>0</v>
      </c>
      <c r="AY181" s="1">
        <f t="shared" si="6"/>
        <v>0</v>
      </c>
      <c r="AZ181" s="1">
        <v>25</v>
      </c>
      <c r="BA181" s="1">
        <f t="shared" si="3"/>
        <v>0</v>
      </c>
      <c r="BB181" s="1">
        <f t="shared" si="4"/>
        <v>0</v>
      </c>
      <c r="BC181" s="1">
        <f t="shared" si="5"/>
        <v>0</v>
      </c>
      <c r="BD181" s="1">
        <v>350</v>
      </c>
      <c r="BE181" s="1">
        <v>120</v>
      </c>
      <c r="BF181" s="1">
        <v>95</v>
      </c>
      <c r="BG181" s="1"/>
    </row>
    <row r="182" spans="45:59" x14ac:dyDescent="0.2">
      <c r="AS182" s="11" t="s">
        <v>111</v>
      </c>
      <c r="AT182" s="1">
        <v>1.4810000000000001</v>
      </c>
      <c r="AU182" s="1"/>
      <c r="AV182" s="1">
        <v>1.5</v>
      </c>
      <c r="AW182" s="1">
        <f t="shared" si="7"/>
        <v>0</v>
      </c>
      <c r="AX182" s="1">
        <f>IF(AW182=1,AT182,0)</f>
        <v>0</v>
      </c>
      <c r="AY182" s="1">
        <f t="shared" si="6"/>
        <v>0</v>
      </c>
      <c r="AZ182" s="1">
        <v>55</v>
      </c>
      <c r="BA182" s="1">
        <f t="shared" si="3"/>
        <v>0</v>
      </c>
      <c r="BB182" s="1">
        <f t="shared" si="4"/>
        <v>0</v>
      </c>
      <c r="BC182" s="1">
        <f t="shared" si="5"/>
        <v>0</v>
      </c>
      <c r="BD182" s="1">
        <v>400</v>
      </c>
      <c r="BE182" s="1">
        <v>128</v>
      </c>
      <c r="BF182" s="1">
        <v>105</v>
      </c>
      <c r="BG182" s="1"/>
    </row>
    <row r="183" spans="45:59" x14ac:dyDescent="0.2">
      <c r="AS183" s="11" t="s">
        <v>112</v>
      </c>
      <c r="AT183" s="1">
        <v>1.9590000000000001</v>
      </c>
      <c r="AU183" s="1"/>
      <c r="AV183" s="1">
        <v>2</v>
      </c>
      <c r="AW183" s="1">
        <f t="shared" si="7"/>
        <v>0</v>
      </c>
      <c r="AX183" s="1">
        <f>IF(AW183=1,AT183,0)</f>
        <v>0</v>
      </c>
      <c r="AY183" s="1">
        <f t="shared" si="6"/>
        <v>0</v>
      </c>
      <c r="AZ183" s="1">
        <v>100</v>
      </c>
      <c r="BA183" s="1">
        <f t="shared" si="3"/>
        <v>0</v>
      </c>
      <c r="BB183" s="1">
        <f t="shared" si="4"/>
        <v>0</v>
      </c>
      <c r="BC183" s="1">
        <f t="shared" si="5"/>
        <v>0</v>
      </c>
      <c r="BD183" s="1">
        <v>450</v>
      </c>
      <c r="BE183" s="1">
        <v>134</v>
      </c>
      <c r="BF183" s="1">
        <v>112</v>
      </c>
      <c r="BG183" s="1"/>
    </row>
    <row r="184" spans="45:59" x14ac:dyDescent="0.2">
      <c r="AS184" s="11" t="s">
        <v>114</v>
      </c>
      <c r="AT184" s="1"/>
      <c r="AU184" s="1">
        <v>3.4</v>
      </c>
      <c r="AV184" s="1">
        <v>3</v>
      </c>
      <c r="AW184" s="1">
        <f t="shared" si="7"/>
        <v>0</v>
      </c>
      <c r="AX184" s="1">
        <f>IF(AW184=1,AU184,0)</f>
        <v>0</v>
      </c>
      <c r="AY184" s="1">
        <f t="shared" si="6"/>
        <v>0</v>
      </c>
      <c r="AZ184" s="1">
        <v>220</v>
      </c>
      <c r="BA184" s="1">
        <f t="shared" si="3"/>
        <v>0</v>
      </c>
      <c r="BB184" s="1">
        <f t="shared" si="4"/>
        <v>0</v>
      </c>
      <c r="BC184" s="1">
        <f t="shared" si="5"/>
        <v>0</v>
      </c>
      <c r="BD184" s="1">
        <v>500</v>
      </c>
      <c r="BE184" s="1">
        <v>141</v>
      </c>
      <c r="BF184" s="1">
        <v>122</v>
      </c>
      <c r="BG184" s="1"/>
    </row>
    <row r="185" spans="45:59" x14ac:dyDescent="0.2">
      <c r="AS185" s="11" t="s">
        <v>115</v>
      </c>
      <c r="AT185" s="1"/>
      <c r="AU185" s="1">
        <v>4.22</v>
      </c>
      <c r="AV185" s="1">
        <v>4</v>
      </c>
      <c r="AW185" s="1">
        <f t="shared" si="7"/>
        <v>0</v>
      </c>
      <c r="AX185" s="1">
        <f>IF(AW185=1,AU185,0)</f>
        <v>0</v>
      </c>
      <c r="AY185" s="1">
        <f t="shared" si="6"/>
        <v>0</v>
      </c>
      <c r="AZ185" s="1">
        <v>400</v>
      </c>
      <c r="BA185" s="1">
        <f t="shared" si="3"/>
        <v>0</v>
      </c>
      <c r="BB185" s="1">
        <f t="shared" si="4"/>
        <v>0</v>
      </c>
      <c r="BC185" s="1">
        <f t="shared" si="5"/>
        <v>0</v>
      </c>
      <c r="BD185" s="1">
        <v>550</v>
      </c>
      <c r="BE185" s="1">
        <v>149</v>
      </c>
      <c r="BF185" s="1">
        <v>132</v>
      </c>
      <c r="BG185" s="1"/>
    </row>
    <row r="186" spans="45:59" x14ac:dyDescent="0.2">
      <c r="AS186" s="11" t="s">
        <v>116</v>
      </c>
      <c r="AT186" s="1"/>
      <c r="AU186" s="1">
        <v>6.28</v>
      </c>
      <c r="AV186" s="1">
        <v>6</v>
      </c>
      <c r="AW186" s="1">
        <f t="shared" si="7"/>
        <v>0</v>
      </c>
      <c r="AX186" s="1">
        <f>IF(AW186=1,AU186,0)</f>
        <v>0</v>
      </c>
      <c r="AY186" s="1">
        <f t="shared" si="6"/>
        <v>0</v>
      </c>
      <c r="AZ186" s="1">
        <v>900</v>
      </c>
      <c r="BA186" s="1">
        <f t="shared" si="3"/>
        <v>0</v>
      </c>
      <c r="BB186" s="1">
        <f t="shared" si="4"/>
        <v>0</v>
      </c>
      <c r="BC186" s="1">
        <f t="shared" si="5"/>
        <v>0</v>
      </c>
      <c r="BD186" s="1">
        <v>600</v>
      </c>
      <c r="BE186" s="1">
        <v>157</v>
      </c>
      <c r="BF186" s="1">
        <v>142</v>
      </c>
      <c r="BG186" s="1"/>
    </row>
    <row r="187" spans="45:59" x14ac:dyDescent="0.2">
      <c r="AS187" s="1"/>
      <c r="AT187" s="1"/>
      <c r="AU187" s="1"/>
      <c r="AV187" s="1"/>
      <c r="AW187" s="1"/>
      <c r="AX187" s="1">
        <f>SUM(AX180:AX186)</f>
        <v>0.745</v>
      </c>
      <c r="AY187" s="1">
        <f>SUM(AY180:AY186)</f>
        <v>0.75</v>
      </c>
      <c r="AZ187" s="1"/>
      <c r="BA187" s="1">
        <f t="shared" si="3"/>
        <v>0</v>
      </c>
      <c r="BB187" s="1">
        <f t="shared" si="4"/>
        <v>0</v>
      </c>
      <c r="BC187" s="1">
        <f t="shared" si="5"/>
        <v>0</v>
      </c>
      <c r="BD187" s="1">
        <v>650</v>
      </c>
      <c r="BE187" s="1">
        <v>132</v>
      </c>
      <c r="BF187" s="1">
        <v>151</v>
      </c>
      <c r="BG187" s="1"/>
    </row>
    <row r="188" spans="45:59" x14ac:dyDescent="0.2">
      <c r="AS188" s="1"/>
      <c r="AT188" s="1"/>
      <c r="AU188" s="1"/>
      <c r="AV188" s="1"/>
      <c r="AW188" s="1"/>
      <c r="AX188" s="1"/>
      <c r="AY188" s="1"/>
      <c r="AZ188" s="1"/>
      <c r="BA188" s="1">
        <f t="shared" si="3"/>
        <v>0</v>
      </c>
      <c r="BB188" s="1">
        <f t="shared" si="4"/>
        <v>0</v>
      </c>
      <c r="BC188" s="1">
        <f t="shared" si="5"/>
        <v>0</v>
      </c>
      <c r="BD188" s="1">
        <v>700</v>
      </c>
      <c r="BE188" s="1">
        <v>170</v>
      </c>
      <c r="BF188" s="1">
        <v>160</v>
      </c>
      <c r="BG188" s="1"/>
    </row>
    <row r="189" spans="45:59" x14ac:dyDescent="0.2">
      <c r="AS189" s="1"/>
      <c r="AT189" s="1"/>
      <c r="AU189" s="1"/>
      <c r="AV189" s="1"/>
      <c r="AW189" s="1"/>
      <c r="AX189" s="1"/>
      <c r="AY189" s="1"/>
      <c r="AZ189" s="1"/>
      <c r="BA189" s="1">
        <f t="shared" si="3"/>
        <v>0</v>
      </c>
      <c r="BB189" s="1">
        <f t="shared" si="4"/>
        <v>0</v>
      </c>
      <c r="BC189" s="1">
        <f t="shared" si="5"/>
        <v>0</v>
      </c>
      <c r="BD189" s="1">
        <v>750</v>
      </c>
      <c r="BE189" s="1">
        <v>178</v>
      </c>
      <c r="BF189" s="1">
        <v>170</v>
      </c>
      <c r="BG189" s="1"/>
    </row>
    <row r="190" spans="45:59" x14ac:dyDescent="0.2">
      <c r="AS190" s="1"/>
      <c r="AT190" s="1"/>
      <c r="AU190" s="1"/>
      <c r="AV190" s="1"/>
      <c r="AW190" s="1"/>
      <c r="AX190" s="1"/>
      <c r="AY190" s="1"/>
      <c r="AZ190" s="1"/>
      <c r="BA190" s="1">
        <f t="shared" si="3"/>
        <v>0</v>
      </c>
      <c r="BB190" s="1">
        <f t="shared" si="4"/>
        <v>0</v>
      </c>
      <c r="BC190" s="1">
        <f t="shared" si="5"/>
        <v>0</v>
      </c>
      <c r="BD190" s="1">
        <v>800</v>
      </c>
      <c r="BE190" s="1">
        <v>183</v>
      </c>
      <c r="BF190" s="1">
        <v>179</v>
      </c>
      <c r="BG190" s="1"/>
    </row>
    <row r="191" spans="45:59" x14ac:dyDescent="0.2">
      <c r="AS191" s="1"/>
      <c r="AT191" s="1"/>
      <c r="AU191" s="1"/>
      <c r="AV191" s="1"/>
      <c r="AW191" s="1"/>
      <c r="AX191" s="1"/>
      <c r="AY191" s="1"/>
      <c r="AZ191" s="1"/>
      <c r="BA191" s="1">
        <f t="shared" si="3"/>
        <v>0</v>
      </c>
      <c r="BB191" s="1">
        <f t="shared" si="4"/>
        <v>0</v>
      </c>
      <c r="BC191" s="1">
        <f t="shared" si="5"/>
        <v>0</v>
      </c>
      <c r="BD191" s="1">
        <v>850</v>
      </c>
      <c r="BE191" s="1">
        <v>189</v>
      </c>
      <c r="BF191" s="1">
        <v>188</v>
      </c>
      <c r="BG191" s="1"/>
    </row>
    <row r="192" spans="45:59" x14ac:dyDescent="0.2">
      <c r="AS192" s="1"/>
      <c r="AT192" s="1"/>
      <c r="AU192" s="1"/>
      <c r="AV192" s="1"/>
      <c r="AW192" s="1"/>
      <c r="AX192" s="1"/>
      <c r="AY192" s="1"/>
      <c r="AZ192" s="1"/>
      <c r="BA192" s="1">
        <f t="shared" si="3"/>
        <v>0</v>
      </c>
      <c r="BB192" s="1">
        <f t="shared" si="4"/>
        <v>0</v>
      </c>
      <c r="BC192" s="1">
        <f t="shared" si="5"/>
        <v>0</v>
      </c>
      <c r="BD192" s="1">
        <v>900</v>
      </c>
      <c r="BE192" s="1">
        <v>197</v>
      </c>
      <c r="BF192" s="1">
        <v>195</v>
      </c>
      <c r="BG192" s="1"/>
    </row>
    <row r="193" spans="45:59" x14ac:dyDescent="0.2">
      <c r="AS193" s="1"/>
      <c r="AT193" s="1"/>
      <c r="AU193" s="1"/>
      <c r="AV193" s="1"/>
      <c r="AW193" s="1"/>
      <c r="AX193" s="1"/>
      <c r="AY193" s="1"/>
      <c r="AZ193" s="1"/>
      <c r="BA193" s="1">
        <f t="shared" si="3"/>
        <v>0</v>
      </c>
      <c r="BB193" s="1">
        <f t="shared" si="4"/>
        <v>0</v>
      </c>
      <c r="BC193" s="1">
        <f t="shared" si="5"/>
        <v>0</v>
      </c>
      <c r="BD193" s="1">
        <v>950</v>
      </c>
      <c r="BE193" s="1">
        <v>202</v>
      </c>
      <c r="BF193" s="1">
        <v>201</v>
      </c>
      <c r="BG193" s="1"/>
    </row>
    <row r="194" spans="45:59" x14ac:dyDescent="0.2">
      <c r="AS194" s="1"/>
      <c r="AT194" s="1"/>
      <c r="AU194" s="1"/>
      <c r="AV194" s="1"/>
      <c r="AW194" s="1"/>
      <c r="AX194" s="1"/>
      <c r="AY194" s="1"/>
      <c r="AZ194" s="1"/>
      <c r="BA194" s="1">
        <f t="shared" ref="BA194:BA226" si="8">IF(AND($D$81&gt;BD194,$D$81&lt;=BD195),1,0)</f>
        <v>0</v>
      </c>
      <c r="BB194" s="1">
        <f t="shared" ref="BB194:BB226" si="9">IF(BA194=1,(BE195-((BD195-$D$81)/(BD195-BD194))*(BE195-BE194)),0)</f>
        <v>0</v>
      </c>
      <c r="BC194" s="1">
        <f t="shared" ref="BC194:BC226" si="10">IF(BA194=1,(BF195-((BD195-$D$81)/(BD195-BD194))*(BF195-BF194)),0)</f>
        <v>0</v>
      </c>
      <c r="BD194" s="1">
        <v>1000</v>
      </c>
      <c r="BE194" s="1">
        <v>209</v>
      </c>
      <c r="BF194" s="1">
        <v>209</v>
      </c>
      <c r="BG194" s="1"/>
    </row>
    <row r="195" spans="45:59" x14ac:dyDescent="0.2">
      <c r="AS195" s="1"/>
      <c r="AT195" s="1"/>
      <c r="AU195" s="1"/>
      <c r="AV195" s="1"/>
      <c r="AW195" s="1"/>
      <c r="AX195" s="1"/>
      <c r="AY195" s="1"/>
      <c r="AZ195" s="1"/>
      <c r="BA195" s="1">
        <f t="shared" si="8"/>
        <v>0</v>
      </c>
      <c r="BB195" s="1">
        <f t="shared" si="9"/>
        <v>0</v>
      </c>
      <c r="BC195" s="1">
        <f t="shared" si="10"/>
        <v>0</v>
      </c>
      <c r="BD195" s="1">
        <v>1050</v>
      </c>
      <c r="BE195" s="1">
        <v>215</v>
      </c>
      <c r="BF195" s="1">
        <v>215</v>
      </c>
      <c r="BG195" s="1"/>
    </row>
    <row r="196" spans="45:59" x14ac:dyDescent="0.2">
      <c r="AS196" s="1"/>
      <c r="AT196" s="1"/>
      <c r="AU196" s="1"/>
      <c r="AV196" s="1"/>
      <c r="AW196" s="1"/>
      <c r="AX196" s="1"/>
      <c r="AY196" s="1"/>
      <c r="AZ196" s="1"/>
      <c r="BA196" s="1">
        <f t="shared" si="8"/>
        <v>0</v>
      </c>
      <c r="BB196" s="1">
        <f t="shared" si="9"/>
        <v>0</v>
      </c>
      <c r="BC196" s="1">
        <f t="shared" si="10"/>
        <v>0</v>
      </c>
      <c r="BD196" s="1">
        <v>1100</v>
      </c>
      <c r="BE196" s="1">
        <v>220</v>
      </c>
      <c r="BF196" s="1">
        <v>220</v>
      </c>
      <c r="BG196" s="1"/>
    </row>
    <row r="197" spans="45:59" x14ac:dyDescent="0.2">
      <c r="AS197" s="1"/>
      <c r="AT197" s="1"/>
      <c r="AU197" s="1"/>
      <c r="AV197" s="1"/>
      <c r="AW197" s="1"/>
      <c r="AX197" s="1"/>
      <c r="AY197" s="1"/>
      <c r="AZ197" s="1"/>
      <c r="BA197" s="1">
        <f t="shared" si="8"/>
        <v>0</v>
      </c>
      <c r="BB197" s="1">
        <f t="shared" si="9"/>
        <v>0</v>
      </c>
      <c r="BC197" s="1">
        <f t="shared" si="10"/>
        <v>0</v>
      </c>
      <c r="BD197" s="1">
        <v>1150</v>
      </c>
      <c r="BE197" s="1">
        <v>225</v>
      </c>
      <c r="BF197" s="1">
        <v>225</v>
      </c>
      <c r="BG197" s="1"/>
    </row>
    <row r="198" spans="45:59" x14ac:dyDescent="0.2">
      <c r="AS198" s="1"/>
      <c r="AT198" s="1"/>
      <c r="AU198" s="1"/>
      <c r="AV198" s="1"/>
      <c r="AW198" s="1"/>
      <c r="AX198" s="1"/>
      <c r="AY198" s="1"/>
      <c r="AZ198" s="1"/>
      <c r="BA198" s="1">
        <f t="shared" si="8"/>
        <v>0</v>
      </c>
      <c r="BB198" s="1">
        <f t="shared" si="9"/>
        <v>0</v>
      </c>
      <c r="BC198" s="1">
        <f t="shared" si="10"/>
        <v>0</v>
      </c>
      <c r="BD198" s="1">
        <v>1200</v>
      </c>
      <c r="BE198" s="1">
        <v>231</v>
      </c>
      <c r="BF198" s="1">
        <v>231</v>
      </c>
      <c r="BG198" s="1"/>
    </row>
    <row r="199" spans="45:59" x14ac:dyDescent="0.2">
      <c r="AS199" s="1"/>
      <c r="AT199" s="1"/>
      <c r="AU199" s="1"/>
      <c r="AV199" s="1"/>
      <c r="AW199" s="1"/>
      <c r="AX199" s="1"/>
      <c r="AY199" s="1"/>
      <c r="AZ199" s="1"/>
      <c r="BA199" s="1">
        <f t="shared" si="8"/>
        <v>0</v>
      </c>
      <c r="BB199" s="1">
        <f t="shared" si="9"/>
        <v>0</v>
      </c>
      <c r="BC199" s="1">
        <f t="shared" si="10"/>
        <v>0</v>
      </c>
      <c r="BD199" s="1">
        <v>1250</v>
      </c>
      <c r="BE199" s="1">
        <v>240</v>
      </c>
      <c r="BF199" s="1">
        <v>240</v>
      </c>
      <c r="BG199" s="1"/>
    </row>
    <row r="200" spans="45:59" x14ac:dyDescent="0.2">
      <c r="AS200" s="1"/>
      <c r="AT200" s="1"/>
      <c r="AU200" s="1"/>
      <c r="AV200" s="1"/>
      <c r="AW200" s="1"/>
      <c r="AX200" s="1"/>
      <c r="AY200" s="1"/>
      <c r="AZ200" s="1"/>
      <c r="BA200" s="1">
        <f t="shared" si="8"/>
        <v>0</v>
      </c>
      <c r="BB200" s="1">
        <f t="shared" si="9"/>
        <v>0</v>
      </c>
      <c r="BC200" s="1">
        <f t="shared" si="10"/>
        <v>0</v>
      </c>
      <c r="BD200" s="1">
        <v>1300</v>
      </c>
      <c r="BE200" s="1">
        <v>248</v>
      </c>
      <c r="BF200" s="1">
        <v>248</v>
      </c>
      <c r="BG200" s="1"/>
    </row>
    <row r="201" spans="45:59" x14ac:dyDescent="0.2">
      <c r="AS201" s="1"/>
      <c r="AT201" s="1"/>
      <c r="AU201" s="1"/>
      <c r="AV201" s="1"/>
      <c r="AW201" s="1"/>
      <c r="AX201" s="1"/>
      <c r="AY201" s="1"/>
      <c r="AZ201" s="1"/>
      <c r="BA201" s="1">
        <f t="shared" si="8"/>
        <v>0</v>
      </c>
      <c r="BB201" s="1">
        <f t="shared" si="9"/>
        <v>0</v>
      </c>
      <c r="BC201" s="1">
        <f t="shared" si="10"/>
        <v>0</v>
      </c>
      <c r="BD201" s="1">
        <v>1350</v>
      </c>
      <c r="BE201" s="1">
        <v>253</v>
      </c>
      <c r="BF201" s="1">
        <v>253</v>
      </c>
      <c r="BG201" s="1"/>
    </row>
    <row r="202" spans="45:59" x14ac:dyDescent="0.2">
      <c r="AS202" s="1"/>
      <c r="AT202" s="1"/>
      <c r="AU202" s="1"/>
      <c r="AV202" s="1"/>
      <c r="AW202" s="1"/>
      <c r="AX202" s="1"/>
      <c r="AY202" s="1"/>
      <c r="AZ202" s="1"/>
      <c r="BA202" s="1">
        <f t="shared" si="8"/>
        <v>0</v>
      </c>
      <c r="BB202" s="1">
        <f t="shared" si="9"/>
        <v>0</v>
      </c>
      <c r="BC202" s="1">
        <f t="shared" si="10"/>
        <v>0</v>
      </c>
      <c r="BD202" s="1">
        <v>1400</v>
      </c>
      <c r="BE202" s="1">
        <v>258</v>
      </c>
      <c r="BF202" s="1">
        <v>258</v>
      </c>
      <c r="BG202" s="1"/>
    </row>
    <row r="203" spans="45:59" x14ac:dyDescent="0.2">
      <c r="AS203" s="1"/>
      <c r="AT203" s="1"/>
      <c r="AU203" s="1"/>
      <c r="AV203" s="1"/>
      <c r="AW203" s="1"/>
      <c r="AX203" s="1"/>
      <c r="AY203" s="1"/>
      <c r="AZ203" s="1"/>
      <c r="BA203" s="1">
        <f t="shared" si="8"/>
        <v>0</v>
      </c>
      <c r="BB203" s="1">
        <f t="shared" si="9"/>
        <v>0</v>
      </c>
      <c r="BC203" s="1">
        <f t="shared" si="10"/>
        <v>0</v>
      </c>
      <c r="BD203" s="1">
        <v>1450</v>
      </c>
      <c r="BE203" s="1">
        <v>263</v>
      </c>
      <c r="BF203" s="1">
        <v>263</v>
      </c>
      <c r="BG203" s="1"/>
    </row>
    <row r="204" spans="45:59" x14ac:dyDescent="0.2">
      <c r="AS204" s="1"/>
      <c r="AT204" s="1"/>
      <c r="AU204" s="1"/>
      <c r="AV204" s="1"/>
      <c r="AW204" s="1"/>
      <c r="AX204" s="1"/>
      <c r="AY204" s="1"/>
      <c r="AZ204" s="1"/>
      <c r="BA204" s="1">
        <f t="shared" si="8"/>
        <v>0</v>
      </c>
      <c r="BB204" s="1">
        <f t="shared" si="9"/>
        <v>0</v>
      </c>
      <c r="BC204" s="1">
        <f t="shared" si="10"/>
        <v>0</v>
      </c>
      <c r="BD204" s="1">
        <v>1500</v>
      </c>
      <c r="BE204" s="1">
        <v>270</v>
      </c>
      <c r="BF204" s="1">
        <v>270</v>
      </c>
      <c r="BG204" s="1"/>
    </row>
    <row r="205" spans="45:59" x14ac:dyDescent="0.2">
      <c r="AS205" s="1"/>
      <c r="AT205" s="1"/>
      <c r="AU205" s="1"/>
      <c r="AV205" s="1"/>
      <c r="AW205" s="1"/>
      <c r="AX205" s="1"/>
      <c r="AY205" s="1"/>
      <c r="AZ205" s="1"/>
      <c r="BA205" s="1">
        <f t="shared" si="8"/>
        <v>0</v>
      </c>
      <c r="BB205" s="1">
        <f t="shared" si="9"/>
        <v>0</v>
      </c>
      <c r="BC205" s="1">
        <f t="shared" si="10"/>
        <v>0</v>
      </c>
      <c r="BD205" s="1">
        <v>1550</v>
      </c>
      <c r="BE205" s="1">
        <v>277</v>
      </c>
      <c r="BF205" s="1">
        <v>277</v>
      </c>
      <c r="BG205" s="1"/>
    </row>
    <row r="206" spans="45:59" x14ac:dyDescent="0.2">
      <c r="AS206" s="1"/>
      <c r="AT206" s="1"/>
      <c r="AU206" s="1"/>
      <c r="AV206" s="1"/>
      <c r="AW206" s="1"/>
      <c r="AX206" s="1"/>
      <c r="AY206" s="1"/>
      <c r="AZ206" s="1"/>
      <c r="BA206" s="1">
        <f t="shared" si="8"/>
        <v>0</v>
      </c>
      <c r="BB206" s="1">
        <f t="shared" si="9"/>
        <v>0</v>
      </c>
      <c r="BC206" s="1">
        <f t="shared" si="10"/>
        <v>0</v>
      </c>
      <c r="BD206" s="1">
        <v>1600</v>
      </c>
      <c r="BE206" s="1">
        <v>284</v>
      </c>
      <c r="BF206" s="1">
        <v>284</v>
      </c>
      <c r="BG206" s="1"/>
    </row>
    <row r="207" spans="45:59" x14ac:dyDescent="0.2">
      <c r="AS207" s="1"/>
      <c r="AT207" s="1"/>
      <c r="AU207" s="1"/>
      <c r="AV207" s="1"/>
      <c r="AW207" s="1"/>
      <c r="AX207" s="1"/>
      <c r="AY207" s="1"/>
      <c r="AZ207" s="1"/>
      <c r="BA207" s="1">
        <f t="shared" si="8"/>
        <v>0</v>
      </c>
      <c r="BB207" s="1">
        <f t="shared" si="9"/>
        <v>0</v>
      </c>
      <c r="BC207" s="1">
        <f t="shared" si="10"/>
        <v>0</v>
      </c>
      <c r="BD207" s="1">
        <v>1650</v>
      </c>
      <c r="BE207" s="1">
        <v>291</v>
      </c>
      <c r="BF207" s="1">
        <v>291</v>
      </c>
      <c r="BG207" s="1"/>
    </row>
    <row r="208" spans="45:59" x14ac:dyDescent="0.2">
      <c r="AS208" s="1"/>
      <c r="AT208" s="1"/>
      <c r="AU208" s="1"/>
      <c r="AV208" s="1"/>
      <c r="AW208" s="1"/>
      <c r="AX208" s="1"/>
      <c r="AY208" s="1"/>
      <c r="AZ208" s="1"/>
      <c r="BA208" s="1">
        <f t="shared" si="8"/>
        <v>0</v>
      </c>
      <c r="BB208" s="1">
        <f t="shared" si="9"/>
        <v>0</v>
      </c>
      <c r="BC208" s="1">
        <f t="shared" si="10"/>
        <v>0</v>
      </c>
      <c r="BD208" s="1">
        <v>1700</v>
      </c>
      <c r="BE208" s="1">
        <v>298</v>
      </c>
      <c r="BF208" s="1">
        <v>298</v>
      </c>
      <c r="BG208" s="1"/>
    </row>
    <row r="209" spans="45:59" x14ac:dyDescent="0.2">
      <c r="AS209" s="1"/>
      <c r="AT209" s="1"/>
      <c r="AU209" s="1"/>
      <c r="AV209" s="1"/>
      <c r="AW209" s="1"/>
      <c r="AX209" s="1"/>
      <c r="AY209" s="1"/>
      <c r="AZ209" s="1"/>
      <c r="BA209" s="1">
        <f t="shared" si="8"/>
        <v>0</v>
      </c>
      <c r="BB209" s="1">
        <f t="shared" si="9"/>
        <v>0</v>
      </c>
      <c r="BC209" s="1">
        <f t="shared" si="10"/>
        <v>0</v>
      </c>
      <c r="BD209" s="1">
        <v>1800</v>
      </c>
      <c r="BE209" s="1">
        <v>308</v>
      </c>
      <c r="BF209" s="1">
        <v>308</v>
      </c>
      <c r="BG209" s="1"/>
    </row>
    <row r="210" spans="45:59" x14ac:dyDescent="0.2">
      <c r="AS210" s="1"/>
      <c r="AT210" s="1"/>
      <c r="AU210" s="1"/>
      <c r="AV210" s="1"/>
      <c r="AW210" s="1"/>
      <c r="AX210" s="1"/>
      <c r="AY210" s="1"/>
      <c r="AZ210" s="1"/>
      <c r="BA210" s="1">
        <f t="shared" si="8"/>
        <v>0</v>
      </c>
      <c r="BB210" s="1">
        <f t="shared" si="9"/>
        <v>0</v>
      </c>
      <c r="BC210" s="1">
        <f t="shared" si="10"/>
        <v>0</v>
      </c>
      <c r="BD210" s="1">
        <v>1900</v>
      </c>
      <c r="BE210" s="1">
        <v>318</v>
      </c>
      <c r="BF210" s="1">
        <v>318</v>
      </c>
      <c r="BG210" s="1"/>
    </row>
    <row r="211" spans="45:59" x14ac:dyDescent="0.2">
      <c r="AS211" s="1"/>
      <c r="AT211" s="1"/>
      <c r="AU211" s="1"/>
      <c r="AV211" s="1"/>
      <c r="AW211" s="1"/>
      <c r="AX211" s="1"/>
      <c r="AY211" s="1"/>
      <c r="AZ211" s="1"/>
      <c r="BA211" s="1">
        <f t="shared" si="8"/>
        <v>0</v>
      </c>
      <c r="BB211" s="1">
        <f t="shared" si="9"/>
        <v>0</v>
      </c>
      <c r="BC211" s="1">
        <f t="shared" si="10"/>
        <v>0</v>
      </c>
      <c r="BD211" s="1">
        <v>2000</v>
      </c>
      <c r="BE211" s="1">
        <v>328</v>
      </c>
      <c r="BF211" s="1">
        <v>328</v>
      </c>
      <c r="BG211" s="1"/>
    </row>
    <row r="212" spans="45:59" x14ac:dyDescent="0.2">
      <c r="AS212" s="1"/>
      <c r="AT212" s="1"/>
      <c r="AU212" s="1"/>
      <c r="AV212" s="1"/>
      <c r="AW212" s="1"/>
      <c r="AX212" s="1"/>
      <c r="AY212" s="1"/>
      <c r="AZ212" s="1"/>
      <c r="BA212" s="1">
        <f t="shared" si="8"/>
        <v>0</v>
      </c>
      <c r="BB212" s="1">
        <f t="shared" si="9"/>
        <v>0</v>
      </c>
      <c r="BC212" s="1">
        <f t="shared" si="10"/>
        <v>0</v>
      </c>
      <c r="BD212" s="1">
        <v>2100</v>
      </c>
      <c r="BE212" s="1">
        <v>348</v>
      </c>
      <c r="BF212" s="1">
        <v>348</v>
      </c>
      <c r="BG212" s="1"/>
    </row>
    <row r="213" spans="45:59" x14ac:dyDescent="0.2">
      <c r="AS213" s="1"/>
      <c r="AT213" s="1"/>
      <c r="AU213" s="1"/>
      <c r="AV213" s="1"/>
      <c r="AW213" s="1"/>
      <c r="AX213" s="1"/>
      <c r="AY213" s="1"/>
      <c r="AZ213" s="1"/>
      <c r="BA213" s="1">
        <f t="shared" si="8"/>
        <v>0</v>
      </c>
      <c r="BB213" s="1">
        <f t="shared" si="9"/>
        <v>0</v>
      </c>
      <c r="BC213" s="1">
        <f t="shared" si="10"/>
        <v>0</v>
      </c>
      <c r="BD213" s="1">
        <v>2200</v>
      </c>
      <c r="BE213" s="1">
        <v>351</v>
      </c>
      <c r="BF213" s="1">
        <v>351</v>
      </c>
      <c r="BG213" s="1"/>
    </row>
    <row r="214" spans="45:59" x14ac:dyDescent="0.2">
      <c r="AS214" s="1"/>
      <c r="AT214" s="1"/>
      <c r="AU214" s="1"/>
      <c r="AV214" s="1"/>
      <c r="AW214" s="1"/>
      <c r="AX214" s="1"/>
      <c r="AY214" s="1"/>
      <c r="AZ214" s="1"/>
      <c r="BA214" s="1">
        <f t="shared" si="8"/>
        <v>0</v>
      </c>
      <c r="BB214" s="1">
        <f t="shared" si="9"/>
        <v>0</v>
      </c>
      <c r="BC214" s="1">
        <f t="shared" si="10"/>
        <v>0</v>
      </c>
      <c r="BD214" s="1">
        <v>2300</v>
      </c>
      <c r="BE214" s="1">
        <v>361</v>
      </c>
      <c r="BF214" s="1">
        <v>361</v>
      </c>
      <c r="BG214" s="1"/>
    </row>
    <row r="215" spans="45:59" x14ac:dyDescent="0.2">
      <c r="AS215" s="1"/>
      <c r="AT215" s="1"/>
      <c r="AU215" s="1"/>
      <c r="AV215" s="1"/>
      <c r="AW215" s="1"/>
      <c r="AX215" s="1"/>
      <c r="AY215" s="1"/>
      <c r="AZ215" s="1"/>
      <c r="BA215" s="1">
        <f t="shared" si="8"/>
        <v>0</v>
      </c>
      <c r="BB215" s="1">
        <f t="shared" si="9"/>
        <v>0</v>
      </c>
      <c r="BC215" s="1">
        <f t="shared" si="10"/>
        <v>0</v>
      </c>
      <c r="BD215" s="1">
        <v>2400</v>
      </c>
      <c r="BE215" s="1">
        <v>372</v>
      </c>
      <c r="BF215" s="1">
        <v>372</v>
      </c>
      <c r="BG215" s="1"/>
    </row>
    <row r="216" spans="45:59" x14ac:dyDescent="0.2">
      <c r="AS216" s="1"/>
      <c r="AT216" s="1"/>
      <c r="AU216" s="1"/>
      <c r="AV216" s="1"/>
      <c r="AW216" s="1"/>
      <c r="AX216" s="1"/>
      <c r="AY216" s="1"/>
      <c r="AZ216" s="1"/>
      <c r="BA216" s="1">
        <f t="shared" si="8"/>
        <v>0</v>
      </c>
      <c r="BB216" s="1">
        <f t="shared" si="9"/>
        <v>0</v>
      </c>
      <c r="BC216" s="1">
        <f t="shared" si="10"/>
        <v>0</v>
      </c>
      <c r="BD216" s="1">
        <v>2500</v>
      </c>
      <c r="BE216" s="1">
        <v>382</v>
      </c>
      <c r="BF216" s="1">
        <v>382</v>
      </c>
      <c r="BG216" s="1"/>
    </row>
    <row r="217" spans="45:59" x14ac:dyDescent="0.2">
      <c r="AS217" s="1"/>
      <c r="AT217" s="1"/>
      <c r="AU217" s="1"/>
      <c r="AV217" s="1"/>
      <c r="AW217" s="1"/>
      <c r="AX217" s="1"/>
      <c r="AY217" s="1"/>
      <c r="AZ217" s="1"/>
      <c r="BA217" s="1">
        <f t="shared" si="8"/>
        <v>0</v>
      </c>
      <c r="BB217" s="1">
        <f t="shared" si="9"/>
        <v>0</v>
      </c>
      <c r="BC217" s="1">
        <f t="shared" si="10"/>
        <v>0</v>
      </c>
      <c r="BD217" s="1">
        <v>2600</v>
      </c>
      <c r="BE217" s="1">
        <v>393</v>
      </c>
      <c r="BF217" s="1">
        <v>393</v>
      </c>
      <c r="BG217" s="1"/>
    </row>
    <row r="218" spans="45:59" x14ac:dyDescent="0.2">
      <c r="AS218" s="1"/>
      <c r="AT218" s="1"/>
      <c r="AU218" s="1"/>
      <c r="AV218" s="1"/>
      <c r="AW218" s="1"/>
      <c r="AX218" s="1"/>
      <c r="AY218" s="1"/>
      <c r="AZ218" s="1"/>
      <c r="BA218" s="1">
        <f t="shared" si="8"/>
        <v>0</v>
      </c>
      <c r="BB218" s="1">
        <f t="shared" si="9"/>
        <v>0</v>
      </c>
      <c r="BC218" s="1">
        <f t="shared" si="10"/>
        <v>0</v>
      </c>
      <c r="BD218" s="1">
        <v>2700</v>
      </c>
      <c r="BE218" s="1">
        <v>403</v>
      </c>
      <c r="BF218" s="1">
        <v>403</v>
      </c>
      <c r="BG218" s="1"/>
    </row>
    <row r="219" spans="45:59" x14ac:dyDescent="0.2">
      <c r="AS219" s="1"/>
      <c r="AT219" s="1"/>
      <c r="AU219" s="1"/>
      <c r="AV219" s="1"/>
      <c r="AW219" s="1"/>
      <c r="AX219" s="1"/>
      <c r="AY219" s="1"/>
      <c r="AZ219" s="1"/>
      <c r="BA219" s="1">
        <f t="shared" si="8"/>
        <v>0</v>
      </c>
      <c r="BB219" s="1">
        <f t="shared" si="9"/>
        <v>0</v>
      </c>
      <c r="BC219" s="1">
        <f t="shared" si="10"/>
        <v>0</v>
      </c>
      <c r="BD219" s="1">
        <v>2800</v>
      </c>
      <c r="BE219" s="1">
        <v>412</v>
      </c>
      <c r="BF219" s="1">
        <v>412</v>
      </c>
      <c r="BG219" s="1"/>
    </row>
    <row r="220" spans="45:59" x14ac:dyDescent="0.2">
      <c r="AS220" s="1"/>
      <c r="AT220" s="1"/>
      <c r="AU220" s="1"/>
      <c r="AV220" s="1"/>
      <c r="AW220" s="1"/>
      <c r="AX220" s="1"/>
      <c r="AY220" s="1"/>
      <c r="AZ220" s="1"/>
      <c r="BA220" s="1">
        <f t="shared" si="8"/>
        <v>0</v>
      </c>
      <c r="BB220" s="1">
        <f t="shared" si="9"/>
        <v>0</v>
      </c>
      <c r="BC220" s="1">
        <f t="shared" si="10"/>
        <v>0</v>
      </c>
      <c r="BD220" s="1">
        <v>2900</v>
      </c>
      <c r="BE220" s="1">
        <v>423</v>
      </c>
      <c r="BF220" s="1">
        <v>423</v>
      </c>
      <c r="BG220" s="1"/>
    </row>
    <row r="221" spans="45:59" x14ac:dyDescent="0.2">
      <c r="AS221" s="1"/>
      <c r="AT221" s="1"/>
      <c r="AU221" s="1"/>
      <c r="AV221" s="1"/>
      <c r="AW221" s="1"/>
      <c r="AX221" s="1"/>
      <c r="AY221" s="1"/>
      <c r="AZ221" s="1"/>
      <c r="BA221" s="1">
        <f t="shared" si="8"/>
        <v>0</v>
      </c>
      <c r="BB221" s="1">
        <f t="shared" si="9"/>
        <v>0</v>
      </c>
      <c r="BC221" s="1">
        <f t="shared" si="10"/>
        <v>0</v>
      </c>
      <c r="BD221" s="1">
        <v>3000</v>
      </c>
      <c r="BE221" s="1">
        <v>435</v>
      </c>
      <c r="BF221" s="1">
        <v>435</v>
      </c>
      <c r="BG221" s="1"/>
    </row>
    <row r="222" spans="45:59" x14ac:dyDescent="0.2">
      <c r="AS222" s="1"/>
      <c r="AT222" s="1"/>
      <c r="AU222" s="1"/>
      <c r="AV222" s="1"/>
      <c r="AW222" s="1"/>
      <c r="AX222" s="1"/>
      <c r="AY222" s="1"/>
      <c r="AZ222" s="1"/>
      <c r="BA222" s="1">
        <f t="shared" si="8"/>
        <v>0</v>
      </c>
      <c r="BB222" s="1">
        <f t="shared" si="9"/>
        <v>0</v>
      </c>
      <c r="BC222" s="1">
        <f t="shared" si="10"/>
        <v>0</v>
      </c>
      <c r="BD222" s="1">
        <v>3500</v>
      </c>
      <c r="BE222" s="1">
        <v>500</v>
      </c>
      <c r="BF222" s="1">
        <v>500</v>
      </c>
      <c r="BG222" s="1"/>
    </row>
    <row r="223" spans="45:59" x14ac:dyDescent="0.2">
      <c r="AS223" s="1"/>
      <c r="AT223" s="1"/>
      <c r="AU223" s="1"/>
      <c r="AV223" s="1"/>
      <c r="AW223" s="1"/>
      <c r="AX223" s="1"/>
      <c r="AY223" s="1"/>
      <c r="AZ223" s="1"/>
      <c r="BA223" s="1">
        <f t="shared" si="8"/>
        <v>0</v>
      </c>
      <c r="BB223" s="1">
        <f t="shared" si="9"/>
        <v>0</v>
      </c>
      <c r="BC223" s="1">
        <f t="shared" si="10"/>
        <v>0</v>
      </c>
      <c r="BD223" s="1">
        <v>4000</v>
      </c>
      <c r="BE223" s="1">
        <v>600</v>
      </c>
      <c r="BF223" s="1">
        <v>600</v>
      </c>
      <c r="BG223" s="1"/>
    </row>
    <row r="224" spans="45:59" x14ac:dyDescent="0.2">
      <c r="AS224" s="1"/>
      <c r="AT224" s="1"/>
      <c r="AU224" s="1"/>
      <c r="AV224" s="1"/>
      <c r="AW224" s="1"/>
      <c r="AX224" s="1"/>
      <c r="AY224" s="1"/>
      <c r="AZ224" s="1"/>
      <c r="BA224" s="1">
        <f t="shared" si="8"/>
        <v>0</v>
      </c>
      <c r="BB224" s="1">
        <f t="shared" si="9"/>
        <v>0</v>
      </c>
      <c r="BC224" s="1">
        <f t="shared" si="10"/>
        <v>0</v>
      </c>
      <c r="BD224" s="1">
        <v>4500</v>
      </c>
      <c r="BE224" s="1">
        <v>700</v>
      </c>
      <c r="BF224" s="1">
        <v>700</v>
      </c>
      <c r="BG224" s="1"/>
    </row>
    <row r="225" spans="45:59" x14ac:dyDescent="0.2">
      <c r="AS225" s="1"/>
      <c r="AT225" s="1"/>
      <c r="AU225" s="1"/>
      <c r="AV225" s="1"/>
      <c r="AW225" s="1"/>
      <c r="AX225" s="1"/>
      <c r="AY225" s="1"/>
      <c r="AZ225" s="1"/>
      <c r="BA225" s="1">
        <f t="shared" si="8"/>
        <v>0</v>
      </c>
      <c r="BB225" s="1">
        <f t="shared" si="9"/>
        <v>0</v>
      </c>
      <c r="BC225" s="1">
        <f t="shared" si="10"/>
        <v>0</v>
      </c>
      <c r="BD225" s="1">
        <v>5000</v>
      </c>
      <c r="BE225" s="1">
        <v>800</v>
      </c>
      <c r="BF225" s="1">
        <v>800</v>
      </c>
      <c r="BG225" s="1"/>
    </row>
    <row r="226" spans="45:59" x14ac:dyDescent="0.2">
      <c r="AS226" s="1"/>
      <c r="AT226" s="1"/>
      <c r="AU226" s="1"/>
      <c r="AV226" s="1"/>
      <c r="AW226" s="1"/>
      <c r="AX226" s="1"/>
      <c r="AY226" s="1"/>
      <c r="AZ226" s="1"/>
      <c r="BA226" s="1">
        <f t="shared" si="8"/>
        <v>0</v>
      </c>
      <c r="BB226" s="1">
        <f t="shared" si="9"/>
        <v>0</v>
      </c>
      <c r="BC226" s="1">
        <f t="shared" si="10"/>
        <v>0</v>
      </c>
      <c r="BD226" s="1">
        <v>5500</v>
      </c>
      <c r="BE226" s="1">
        <v>900</v>
      </c>
      <c r="BF226" s="1">
        <v>900</v>
      </c>
      <c r="BG226" s="1"/>
    </row>
    <row r="227" spans="45:59" x14ac:dyDescent="0.2">
      <c r="AS227" s="1"/>
      <c r="AT227" s="1"/>
      <c r="AU227" s="1"/>
      <c r="AV227" s="1"/>
      <c r="AW227" s="1"/>
      <c r="AX227" s="1"/>
      <c r="AY227" s="1"/>
      <c r="AZ227" s="1"/>
      <c r="BA227" s="1"/>
      <c r="BB227" s="1">
        <f>SUM(BB130:BB226)</f>
        <v>32.839999999999996</v>
      </c>
      <c r="BC227" s="1">
        <f>SUM(BC130:BC226)</f>
        <v>11.84</v>
      </c>
      <c r="BD227" s="1"/>
      <c r="BE227" s="1"/>
      <c r="BF227" s="1"/>
      <c r="BG227" s="1"/>
    </row>
    <row r="228" spans="45:59" x14ac:dyDescent="0.2"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</row>
    <row r="229" spans="45:59" x14ac:dyDescent="0.2"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</row>
  </sheetData>
  <phoneticPr fontId="0" type="noConversion"/>
  <printOptions horizontalCentered="1"/>
  <pageMargins left="0.5" right="0.5" top="0.75" bottom="0.75" header="0.5" footer="0.5"/>
  <pageSetup scale="40" orientation="landscape" horizontalDpi="4294967292" r:id="rId1"/>
  <headerFooter alignWithMargins="0">
    <oddHeader>&amp;A</oddHeader>
    <oddFooter>Page &amp;P</oddFooter>
  </headerFooter>
  <rowBreaks count="2" manualBreakCount="2">
    <brk max="65535" man="1"/>
    <brk id="8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METER5</vt:lpstr>
      <vt:lpstr>Calculation</vt:lpstr>
      <vt:lpstr>METER5!Print_Area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Meter Sizing Table</dc:title>
  <dc:subject>Sizing of the water meter for buildings</dc:subject>
  <dc:creator>City of Aurora</dc:creator>
  <dc:description>Contact Joe Wingert at the Utility Department for any questions or comments.</dc:description>
  <cp:lastModifiedBy>Alex Gresh</cp:lastModifiedBy>
  <cp:lastPrinted>2014-05-12T17:24:47Z</cp:lastPrinted>
  <dcterms:created xsi:type="dcterms:W3CDTF">1999-05-11T20:47:18Z</dcterms:created>
  <dcterms:modified xsi:type="dcterms:W3CDTF">2020-10-20T22:53:38Z</dcterms:modified>
</cp:coreProperties>
</file>