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AKWOOD MASTER FOLDER\GVR EAST-Current\_Filing 6\Documents\Excel\"/>
    </mc:Choice>
  </mc:AlternateContent>
  <xr:revisionPtr revIDLastSave="0" documentId="13_ncr:1_{B6E52D54-4048-4212-B9C3-369360FEA6E3}" xr6:coauthVersionLast="47" xr6:coauthVersionMax="47" xr10:uidLastSave="{00000000-0000-0000-0000-000000000000}"/>
  <bookViews>
    <workbookView xWindow="28680" yWindow="-120" windowWidth="29040" windowHeight="15840" tabRatio="645" activeTab="1" xr2:uid="{F57E7E35-0DE6-464E-B2F4-240EF7B09B0A}"/>
  </bookViews>
  <sheets>
    <sheet name="Front Yard" sheetId="3" r:id="rId1"/>
    <sheet name="Curb Side Landscape" sheetId="5" r:id="rId2"/>
    <sheet name="4-6 Packs Counts" sheetId="7" state="hidden" r:id="rId3"/>
    <sheet name="Double Fronted 6 Packs -Math" sheetId="8" state="hidden" r:id="rId4"/>
    <sheet name="4-6 Packs - Math" sheetId="9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9" l="1"/>
  <c r="G19" i="9"/>
  <c r="F19" i="9"/>
  <c r="D19" i="9"/>
  <c r="C19" i="9"/>
  <c r="G17" i="9"/>
  <c r="H17" i="9" s="1"/>
  <c r="E17" i="9"/>
  <c r="D17" i="9"/>
  <c r="G16" i="9"/>
  <c r="H16" i="9" s="1"/>
  <c r="D16" i="9"/>
  <c r="E16" i="9" s="1"/>
  <c r="E19" i="9" s="1"/>
  <c r="G15" i="9"/>
  <c r="H15" i="9" s="1"/>
  <c r="D15" i="9"/>
  <c r="H14" i="9"/>
  <c r="G14" i="9"/>
  <c r="E14" i="9"/>
  <c r="G13" i="9"/>
  <c r="H13" i="9" s="1"/>
  <c r="D13" i="9"/>
  <c r="E13" i="9" s="1"/>
  <c r="G11" i="9"/>
  <c r="F11" i="9"/>
  <c r="C11" i="9"/>
  <c r="G9" i="9"/>
  <c r="H9" i="9" s="1"/>
  <c r="E9" i="9"/>
  <c r="D9" i="9"/>
  <c r="G8" i="9"/>
  <c r="H8" i="9" s="1"/>
  <c r="D8" i="9"/>
  <c r="D11" i="9" s="1"/>
  <c r="G7" i="9"/>
  <c r="D7" i="9"/>
  <c r="E6" i="9"/>
  <c r="D6" i="9"/>
  <c r="G5" i="9"/>
  <c r="H5" i="9" s="1"/>
  <c r="D5" i="9"/>
  <c r="E5" i="9" s="1"/>
  <c r="C33" i="8"/>
  <c r="G31" i="8"/>
  <c r="H31" i="8" s="1"/>
  <c r="D31" i="8"/>
  <c r="E31" i="8" s="1"/>
  <c r="D30" i="8"/>
  <c r="F30" i="8" s="1"/>
  <c r="E29" i="8"/>
  <c r="D29" i="8"/>
  <c r="F29" i="8" s="1"/>
  <c r="F28" i="8"/>
  <c r="E28" i="8"/>
  <c r="D28" i="8"/>
  <c r="G27" i="8"/>
  <c r="F27" i="8"/>
  <c r="H27" i="8" s="1"/>
  <c r="D27" i="8"/>
  <c r="D33" i="8" s="1"/>
  <c r="G26" i="8"/>
  <c r="H26" i="8" s="1"/>
  <c r="F26" i="8"/>
  <c r="E26" i="8"/>
  <c r="H25" i="8"/>
  <c r="G25" i="8"/>
  <c r="D25" i="8"/>
  <c r="E25" i="8" s="1"/>
  <c r="C23" i="8"/>
  <c r="F21" i="8"/>
  <c r="E21" i="8"/>
  <c r="F20" i="8"/>
  <c r="D20" i="8"/>
  <c r="F19" i="8"/>
  <c r="E19" i="8"/>
  <c r="D19" i="8"/>
  <c r="G18" i="8"/>
  <c r="F18" i="8"/>
  <c r="H18" i="8" s="1"/>
  <c r="D18" i="8"/>
  <c r="E18" i="8" s="1"/>
  <c r="D17" i="8"/>
  <c r="F17" i="8" s="1"/>
  <c r="D16" i="8"/>
  <c r="F16" i="8" s="1"/>
  <c r="G15" i="8"/>
  <c r="H15" i="8" s="1"/>
  <c r="E15" i="8"/>
  <c r="D15" i="8"/>
  <c r="C13" i="8"/>
  <c r="D11" i="8"/>
  <c r="F11" i="8" s="1"/>
  <c r="E10" i="8"/>
  <c r="D10" i="8"/>
  <c r="F10" i="8" s="1"/>
  <c r="F9" i="8"/>
  <c r="E9" i="8"/>
  <c r="D9" i="8"/>
  <c r="G8" i="8"/>
  <c r="F8" i="8"/>
  <c r="H8" i="8" s="1"/>
  <c r="D8" i="8"/>
  <c r="E8" i="8" s="1"/>
  <c r="D7" i="8"/>
  <c r="F7" i="8" s="1"/>
  <c r="D6" i="8"/>
  <c r="F6" i="8" s="1"/>
  <c r="G5" i="8"/>
  <c r="H5" i="8" s="1"/>
  <c r="E5" i="8"/>
  <c r="D5" i="8"/>
  <c r="L7" i="3"/>
  <c r="G7" i="7"/>
  <c r="G14" i="7"/>
  <c r="G8" i="7"/>
  <c r="H8" i="7" s="1"/>
  <c r="G9" i="7"/>
  <c r="H9" i="7" s="1"/>
  <c r="G5" i="7"/>
  <c r="H5" i="7" s="1"/>
  <c r="F19" i="7"/>
  <c r="G13" i="7"/>
  <c r="H13" i="7" s="1"/>
  <c r="C19" i="7"/>
  <c r="D16" i="7"/>
  <c r="D17" i="7"/>
  <c r="E17" i="7" s="1"/>
  <c r="C11" i="7"/>
  <c r="D9" i="7"/>
  <c r="D8" i="7"/>
  <c r="D7" i="7"/>
  <c r="D6" i="7"/>
  <c r="D5" i="7"/>
  <c r="E5" i="7" s="1"/>
  <c r="D15" i="7"/>
  <c r="D13" i="7"/>
  <c r="E13" i="7" s="1"/>
  <c r="D19" i="5"/>
  <c r="F19" i="5" s="1"/>
  <c r="D18" i="5"/>
  <c r="F18" i="5" s="1"/>
  <c r="D17" i="5"/>
  <c r="F17" i="5" s="1"/>
  <c r="D16" i="5"/>
  <c r="F16" i="5" s="1"/>
  <c r="D15" i="5"/>
  <c r="E15" i="5" s="1"/>
  <c r="D14" i="5"/>
  <c r="F14" i="5" s="1"/>
  <c r="D13" i="5"/>
  <c r="E13" i="5" s="1"/>
  <c r="D12" i="5"/>
  <c r="F12" i="5" s="1"/>
  <c r="D11" i="5"/>
  <c r="F11" i="5" s="1"/>
  <c r="D9" i="5"/>
  <c r="F9" i="5" s="1"/>
  <c r="D8" i="5"/>
  <c r="F8" i="5" s="1"/>
  <c r="D7" i="5"/>
  <c r="F7" i="5" s="1"/>
  <c r="D6" i="5"/>
  <c r="E6" i="5" s="1"/>
  <c r="D5" i="5"/>
  <c r="E5" i="5" s="1"/>
  <c r="I5" i="3"/>
  <c r="L5" i="3" s="1"/>
  <c r="I7" i="3"/>
  <c r="J7" i="3" s="1"/>
  <c r="I8" i="3"/>
  <c r="J8" i="3" s="1"/>
  <c r="I9" i="3"/>
  <c r="L9" i="3" s="1"/>
  <c r="I11" i="3"/>
  <c r="L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L17" i="3" s="1"/>
  <c r="I18" i="3"/>
  <c r="J18" i="3" s="1"/>
  <c r="I19" i="3"/>
  <c r="J19" i="3" s="1"/>
  <c r="I6" i="3"/>
  <c r="J6" i="3" s="1"/>
  <c r="L19" i="3" l="1"/>
  <c r="L18" i="3"/>
  <c r="L14" i="3"/>
  <c r="L8" i="3"/>
  <c r="L12" i="3"/>
  <c r="L13" i="3"/>
  <c r="J9" i="3"/>
  <c r="H11" i="9"/>
  <c r="H16" i="8"/>
  <c r="G16" i="8"/>
  <c r="F23" i="8"/>
  <c r="H17" i="8"/>
  <c r="G17" i="8"/>
  <c r="H6" i="8"/>
  <c r="G6" i="8"/>
  <c r="F13" i="8"/>
  <c r="G10" i="8"/>
  <c r="H10" i="8" s="1"/>
  <c r="H20" i="8"/>
  <c r="G29" i="8"/>
  <c r="H29" i="8" s="1"/>
  <c r="H7" i="8"/>
  <c r="G7" i="8"/>
  <c r="G11" i="8"/>
  <c r="H11" i="8" s="1"/>
  <c r="H21" i="8"/>
  <c r="G30" i="8"/>
  <c r="H30" i="8" s="1"/>
  <c r="D23" i="8"/>
  <c r="F33" i="8"/>
  <c r="E7" i="8"/>
  <c r="E17" i="8"/>
  <c r="G20" i="8"/>
  <c r="D13" i="8"/>
  <c r="E6" i="8"/>
  <c r="E13" i="8" s="1"/>
  <c r="E16" i="8"/>
  <c r="E8" i="9"/>
  <c r="E11" i="9" s="1"/>
  <c r="G9" i="8"/>
  <c r="H9" i="8" s="1"/>
  <c r="E11" i="8"/>
  <c r="G19" i="8"/>
  <c r="H19" i="8" s="1"/>
  <c r="G21" i="8"/>
  <c r="G28" i="8"/>
  <c r="H28" i="8" s="1"/>
  <c r="E30" i="8"/>
  <c r="E27" i="8"/>
  <c r="F11" i="7"/>
  <c r="E8" i="7"/>
  <c r="E16" i="7"/>
  <c r="G16" i="7"/>
  <c r="H16" i="7" s="1"/>
  <c r="D11" i="7"/>
  <c r="H14" i="7"/>
  <c r="D19" i="7"/>
  <c r="E6" i="7"/>
  <c r="E9" i="7"/>
  <c r="E14" i="7"/>
  <c r="L16" i="3"/>
  <c r="L15" i="3"/>
  <c r="L6" i="3"/>
  <c r="F5" i="5"/>
  <c r="F6" i="5"/>
  <c r="E12" i="5"/>
  <c r="E19" i="5"/>
  <c r="E18" i="5"/>
  <c r="E17" i="5"/>
  <c r="E16" i="5"/>
  <c r="F15" i="5"/>
  <c r="E14" i="5"/>
  <c r="F13" i="5"/>
  <c r="E11" i="5"/>
  <c r="E9" i="5"/>
  <c r="E8" i="5"/>
  <c r="E7" i="5"/>
  <c r="J5" i="3"/>
  <c r="J17" i="3"/>
  <c r="J11" i="3"/>
  <c r="H23" i="8" l="1"/>
  <c r="G23" i="8"/>
  <c r="G13" i="8"/>
  <c r="H13" i="8" s="1"/>
  <c r="G33" i="8"/>
  <c r="H33" i="8" s="1"/>
  <c r="E33" i="8"/>
  <c r="E23" i="8"/>
  <c r="G19" i="7"/>
  <c r="H19" i="7" s="1"/>
  <c r="G15" i="7"/>
  <c r="H15" i="7" s="1"/>
  <c r="G17" i="7"/>
  <c r="H17" i="7" s="1"/>
  <c r="E11" i="7"/>
  <c r="E19" i="7"/>
  <c r="H11" i="7" l="1"/>
  <c r="G11" i="7"/>
</calcChain>
</file>

<file path=xl/sharedStrings.xml><?xml version="1.0" encoding="utf-8"?>
<sst xmlns="http://schemas.openxmlformats.org/spreadsheetml/2006/main" count="157" uniqueCount="50">
  <si>
    <t>Lot type</t>
  </si>
  <si>
    <t xml:space="preserve">Front Yard (SF) </t>
  </si>
  <si>
    <t>Trees Required</t>
  </si>
  <si>
    <t xml:space="preserve">Trees Provided </t>
  </si>
  <si>
    <t xml:space="preserve">Front Yard </t>
  </si>
  <si>
    <t>Typical Driveway Width</t>
  </si>
  <si>
    <t>Min Home Setback</t>
  </si>
  <si>
    <t>Min Garage Setback</t>
  </si>
  <si>
    <t>18 Feet</t>
  </si>
  <si>
    <t>20 Feet</t>
  </si>
  <si>
    <t>15 Feet</t>
  </si>
  <si>
    <t>Shrub Required
(1 Shrub Per 40 SF)</t>
  </si>
  <si>
    <t>Shrubs Provided
(70% Min)</t>
  </si>
  <si>
    <t>Shrub Equivalent (30% Max)
(3 perennials = 1 shrub)
(3 #1 cont. grasses = 1 shrub)</t>
  </si>
  <si>
    <t xml:space="preserve">Curb Side Landscape </t>
  </si>
  <si>
    <t xml:space="preserve">Curb Side Landscape (SF) </t>
  </si>
  <si>
    <t>Shrubs Provided
(60% Min)</t>
  </si>
  <si>
    <t>Shrub Equivalent 
(40% Max)</t>
  </si>
  <si>
    <t>16'</t>
  </si>
  <si>
    <t>23'</t>
  </si>
  <si>
    <t>Terracina Design</t>
  </si>
  <si>
    <t>Lot R Total</t>
  </si>
  <si>
    <t>Front Yard Left</t>
  </si>
  <si>
    <t>Front Yard Right</t>
  </si>
  <si>
    <t>Mid-Block Left</t>
  </si>
  <si>
    <t>Mid-Block Right</t>
  </si>
  <si>
    <t>Secondary Frontage Left</t>
  </si>
  <si>
    <t>Secondary Frontage Right</t>
  </si>
  <si>
    <t>Unrounded Totals</t>
  </si>
  <si>
    <t>Lot Q Total</t>
  </si>
  <si>
    <t>Lot S Total</t>
  </si>
  <si>
    <t>Pern</t>
  </si>
  <si>
    <t>Grass</t>
  </si>
  <si>
    <t>Lot P Total</t>
  </si>
  <si>
    <t>Lot O Total</t>
  </si>
  <si>
    <t>Added Up Total</t>
  </si>
  <si>
    <t xml:space="preserve">Retreat Lot Type A - 45'-50' Mid-Block </t>
  </si>
  <si>
    <t>Retreat Lot Type B - 50'-60' Mid-Block</t>
  </si>
  <si>
    <t>Retreat  Lot Type C - 60'-70' Mid-Block</t>
  </si>
  <si>
    <t>Retreat Lot Type D - 60'-70'  Corner</t>
  </si>
  <si>
    <t>Retreat Lot Type E - 90'-100'  Mid-Block</t>
  </si>
  <si>
    <t>Bungalow Lot Type F - 2-Pack Stack</t>
  </si>
  <si>
    <t>Bungalow Lot Type G - 3-Pack Cluster</t>
  </si>
  <si>
    <t>Bungalow Lot Type H - 3-Pack Stack</t>
  </si>
  <si>
    <t>Bungalow Lot Type J - 4-Pack Corner</t>
  </si>
  <si>
    <t>Bungalow Lot Type K - 4-Pack Mid-Block</t>
  </si>
  <si>
    <t>Bungalow Lot Type L - 5-Pack Cluster</t>
  </si>
  <si>
    <t>Bungalow Lot Type M - 5-Pack Stack</t>
  </si>
  <si>
    <t>Bungalow Lot Type N - 6-Pack Corner</t>
  </si>
  <si>
    <t>Bungalow Lot Type O - 6-Pack Mid-Block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</si>
</sst>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14EA1-C903-42C3-A385-1C5B924F0793}">
  <dimension ref="A1:N30"/>
  <sheetViews>
    <sheetView zoomScale="115" zoomScaleNormal="115" workbookViewId="0">
      <selection activeCell="J18" sqref="J18"/>
    </sheetView>
  </sheetViews>
  <sheetFormatPr defaultColWidth="8.85546875" defaultRowHeight="15" x14ac:dyDescent="0.25"/>
  <cols>
    <col min="1" max="1" width="42.140625" style="5" customWidth="1"/>
    <col min="2" max="4" width="13.42578125" style="5" customWidth="1"/>
    <col min="5" max="5" width="2.28515625" style="5" customWidth="1"/>
    <col min="6" max="6" width="14.42578125" style="5" bestFit="1" customWidth="1"/>
    <col min="7" max="7" width="14.5703125" style="5" bestFit="1" customWidth="1"/>
    <col min="8" max="8" width="14.85546875" style="5" bestFit="1" customWidth="1"/>
    <col min="9" max="9" width="18.5703125" style="5" customWidth="1"/>
    <col min="10" max="10" width="20.5703125" style="5" customWidth="1"/>
    <col min="11" max="11" width="27.28515625" style="5" customWidth="1"/>
    <col min="12" max="12" width="26" style="5" hidden="1" customWidth="1"/>
    <col min="13" max="13" width="37.28515625" style="5" customWidth="1"/>
    <col min="14" max="14" width="14.5703125" style="5" bestFit="1" customWidth="1"/>
    <col min="15" max="15" width="14.85546875" style="5" bestFit="1" customWidth="1"/>
    <col min="16" max="16" width="19.28515625" style="5" customWidth="1"/>
    <col min="17" max="17" width="30.7109375" style="5" customWidth="1"/>
    <col min="18" max="18" width="27.28515625" style="5" customWidth="1"/>
    <col min="19" max="19" width="26.28515625" style="5" customWidth="1"/>
    <col min="20" max="20" width="26.7109375" style="5" customWidth="1"/>
    <col min="21" max="21" width="23.140625" style="5" customWidth="1"/>
    <col min="22" max="22" width="30.5703125" style="5" customWidth="1"/>
    <col min="23" max="23" width="1.85546875" style="5" customWidth="1"/>
    <col min="24" max="24" width="12.28515625" style="5" customWidth="1"/>
    <col min="25" max="25" width="12.140625" style="5" customWidth="1"/>
    <col min="26" max="26" width="23.28515625" style="5" customWidth="1"/>
    <col min="27" max="27" width="13.7109375" style="5" customWidth="1"/>
    <col min="28" max="28" width="27.7109375" style="5" customWidth="1"/>
    <col min="29" max="16384" width="8.85546875" style="5"/>
  </cols>
  <sheetData>
    <row r="1" spans="1:12" ht="15.75" x14ac:dyDescent="0.25">
      <c r="K1" s="12" t="s">
        <v>20</v>
      </c>
    </row>
    <row r="2" spans="1:12" ht="15.75" x14ac:dyDescent="0.25">
      <c r="K2" s="13">
        <v>44362</v>
      </c>
    </row>
    <row r="3" spans="1:12" ht="18.75" x14ac:dyDescent="0.25">
      <c r="F3" s="29" t="s">
        <v>4</v>
      </c>
      <c r="G3" s="30"/>
      <c r="H3" s="30"/>
      <c r="I3" s="30"/>
      <c r="J3" s="30"/>
      <c r="K3" s="31"/>
    </row>
    <row r="4" spans="1:12" s="1" customFormat="1" ht="57" customHeight="1" x14ac:dyDescent="0.25">
      <c r="A4" s="4" t="s">
        <v>0</v>
      </c>
      <c r="B4" s="4" t="s">
        <v>7</v>
      </c>
      <c r="C4" s="4" t="s">
        <v>6</v>
      </c>
      <c r="D4" s="4" t="s">
        <v>5</v>
      </c>
      <c r="E4" s="4"/>
      <c r="F4" s="2" t="s">
        <v>1</v>
      </c>
      <c r="G4" s="2" t="s">
        <v>2</v>
      </c>
      <c r="H4" s="2" t="s">
        <v>3</v>
      </c>
      <c r="I4" s="2" t="s">
        <v>11</v>
      </c>
      <c r="J4" s="2" t="s">
        <v>12</v>
      </c>
      <c r="K4" s="2" t="s">
        <v>13</v>
      </c>
      <c r="L4" s="1" t="s">
        <v>28</v>
      </c>
    </row>
    <row r="5" spans="1:12" s="7" customFormat="1" x14ac:dyDescent="0.25">
      <c r="A5" s="4" t="s">
        <v>36</v>
      </c>
      <c r="B5" s="4" t="s">
        <v>8</v>
      </c>
      <c r="C5" s="4" t="s">
        <v>10</v>
      </c>
      <c r="D5" s="4" t="s">
        <v>18</v>
      </c>
      <c r="E5" s="32"/>
      <c r="F5" s="4">
        <v>511</v>
      </c>
      <c r="G5" s="4">
        <v>1</v>
      </c>
      <c r="H5" s="4">
        <v>1</v>
      </c>
      <c r="I5" s="10">
        <f t="shared" ref="I5:I19" si="0">ROUND((F5/40),0.1)</f>
        <v>13</v>
      </c>
      <c r="J5" s="14">
        <f>ROUND((I5*0.7),0.1)</f>
        <v>9</v>
      </c>
      <c r="K5" s="10">
        <v>12</v>
      </c>
      <c r="L5" s="11">
        <f>((I5*0.3)*3)</f>
        <v>11.7</v>
      </c>
    </row>
    <row r="6" spans="1:12" s="6" customFormat="1" x14ac:dyDescent="0.25">
      <c r="A6" s="8" t="s">
        <v>37</v>
      </c>
      <c r="B6" s="8" t="s">
        <v>9</v>
      </c>
      <c r="C6" s="4" t="s">
        <v>10</v>
      </c>
      <c r="D6" s="4" t="s">
        <v>18</v>
      </c>
      <c r="E6" s="32"/>
      <c r="F6" s="8">
        <v>737</v>
      </c>
      <c r="G6" s="8">
        <v>2</v>
      </c>
      <c r="H6" s="8">
        <v>2</v>
      </c>
      <c r="I6" s="10">
        <f t="shared" si="0"/>
        <v>18</v>
      </c>
      <c r="J6" s="14">
        <f>ROUND((I6*0.7),0.1)</f>
        <v>13</v>
      </c>
      <c r="K6" s="9">
        <v>18</v>
      </c>
      <c r="L6" s="11">
        <f>((I6*0.3)*3)</f>
        <v>16.2</v>
      </c>
    </row>
    <row r="7" spans="1:12" s="6" customFormat="1" x14ac:dyDescent="0.25">
      <c r="A7" s="8" t="s">
        <v>38</v>
      </c>
      <c r="B7" s="8" t="s">
        <v>9</v>
      </c>
      <c r="C7" s="4" t="s">
        <v>10</v>
      </c>
      <c r="D7" s="4" t="s">
        <v>18</v>
      </c>
      <c r="E7" s="32"/>
      <c r="F7" s="8">
        <v>888</v>
      </c>
      <c r="G7" s="8">
        <v>2</v>
      </c>
      <c r="H7" s="8">
        <v>2</v>
      </c>
      <c r="I7" s="10">
        <f t="shared" si="0"/>
        <v>22</v>
      </c>
      <c r="J7" s="14">
        <f t="shared" ref="J7:J19" si="1">ROUND((I7*0.7),0.1)</f>
        <v>15</v>
      </c>
      <c r="K7" s="9">
        <v>21</v>
      </c>
      <c r="L7" s="11">
        <f>((I7*0.3)*3)</f>
        <v>19.799999999999997</v>
      </c>
    </row>
    <row r="8" spans="1:12" s="6" customFormat="1" x14ac:dyDescent="0.25">
      <c r="A8" s="8" t="s">
        <v>39</v>
      </c>
      <c r="B8" s="8" t="s">
        <v>9</v>
      </c>
      <c r="C8" s="4" t="s">
        <v>10</v>
      </c>
      <c r="D8" s="4" t="s">
        <v>18</v>
      </c>
      <c r="E8" s="32"/>
      <c r="F8" s="8">
        <v>950</v>
      </c>
      <c r="G8" s="8">
        <v>2</v>
      </c>
      <c r="H8" s="8">
        <v>2</v>
      </c>
      <c r="I8" s="10">
        <f t="shared" si="0"/>
        <v>24</v>
      </c>
      <c r="J8" s="14">
        <f t="shared" si="1"/>
        <v>17</v>
      </c>
      <c r="K8" s="9">
        <v>24</v>
      </c>
      <c r="L8" s="11">
        <f>((I8*0.3)*3)</f>
        <v>21.599999999999998</v>
      </c>
    </row>
    <row r="9" spans="1:12" s="6" customFormat="1" x14ac:dyDescent="0.25">
      <c r="A9" s="8" t="s">
        <v>40</v>
      </c>
      <c r="B9" s="8" t="s">
        <v>9</v>
      </c>
      <c r="C9" s="4" t="s">
        <v>10</v>
      </c>
      <c r="D9" s="4" t="s">
        <v>18</v>
      </c>
      <c r="E9" s="32"/>
      <c r="F9" s="8">
        <v>1661</v>
      </c>
      <c r="G9" s="8">
        <v>2</v>
      </c>
      <c r="H9" s="8">
        <v>2</v>
      </c>
      <c r="I9" s="10">
        <f t="shared" si="0"/>
        <v>42</v>
      </c>
      <c r="J9" s="14">
        <f t="shared" si="1"/>
        <v>29</v>
      </c>
      <c r="K9" s="9">
        <v>39</v>
      </c>
      <c r="L9" s="11">
        <f>((I9*0.3)*3)</f>
        <v>37.799999999999997</v>
      </c>
    </row>
    <row r="10" spans="1:12" s="6" customFormat="1" ht="7.9" customHeight="1" x14ac:dyDescent="0.25">
      <c r="A10" s="27"/>
      <c r="B10" s="27"/>
      <c r="C10" s="27"/>
      <c r="D10" s="27"/>
      <c r="E10" s="27"/>
      <c r="F10" s="27"/>
      <c r="G10" s="27"/>
      <c r="H10" s="27"/>
      <c r="I10" s="7"/>
      <c r="J10" s="7"/>
      <c r="K10" s="9"/>
      <c r="L10" s="11"/>
    </row>
    <row r="11" spans="1:12" s="6" customFormat="1" x14ac:dyDescent="0.25">
      <c r="A11" s="8" t="s">
        <v>41</v>
      </c>
      <c r="B11" s="8" t="s">
        <v>9</v>
      </c>
      <c r="C11" s="4" t="s">
        <v>10</v>
      </c>
      <c r="D11" s="8" t="s">
        <v>19</v>
      </c>
      <c r="E11" s="33"/>
      <c r="F11" s="8">
        <v>1347</v>
      </c>
      <c r="G11" s="8">
        <v>2</v>
      </c>
      <c r="H11" s="8">
        <v>2</v>
      </c>
      <c r="I11" s="10">
        <f t="shared" si="0"/>
        <v>34</v>
      </c>
      <c r="J11" s="14">
        <f t="shared" si="1"/>
        <v>24</v>
      </c>
      <c r="K11" s="9">
        <v>33</v>
      </c>
      <c r="L11" s="11">
        <f t="shared" ref="L11:L19" si="2">((I11*0.3)*3)</f>
        <v>30.599999999999998</v>
      </c>
    </row>
    <row r="12" spans="1:12" s="6" customFormat="1" x14ac:dyDescent="0.25">
      <c r="A12" s="8" t="s">
        <v>42</v>
      </c>
      <c r="B12" s="8" t="s">
        <v>9</v>
      </c>
      <c r="C12" s="4" t="s">
        <v>10</v>
      </c>
      <c r="D12" s="8" t="s">
        <v>19</v>
      </c>
      <c r="E12" s="33"/>
      <c r="F12" s="8">
        <v>4020</v>
      </c>
      <c r="G12" s="8">
        <v>3</v>
      </c>
      <c r="H12" s="8">
        <v>3</v>
      </c>
      <c r="I12" s="10">
        <f t="shared" si="0"/>
        <v>101</v>
      </c>
      <c r="J12" s="14">
        <f t="shared" si="1"/>
        <v>71</v>
      </c>
      <c r="K12" s="9">
        <v>93</v>
      </c>
      <c r="L12" s="11">
        <f t="shared" si="2"/>
        <v>90.899999999999991</v>
      </c>
    </row>
    <row r="13" spans="1:12" s="6" customFormat="1" x14ac:dyDescent="0.25">
      <c r="A13" s="8" t="s">
        <v>43</v>
      </c>
      <c r="B13" s="8" t="s">
        <v>9</v>
      </c>
      <c r="C13" s="4" t="s">
        <v>10</v>
      </c>
      <c r="D13" s="8" t="s">
        <v>19</v>
      </c>
      <c r="E13" s="33"/>
      <c r="F13" s="8">
        <v>1653</v>
      </c>
      <c r="G13" s="8">
        <v>3</v>
      </c>
      <c r="H13" s="8">
        <v>3</v>
      </c>
      <c r="I13" s="10">
        <f t="shared" si="0"/>
        <v>41</v>
      </c>
      <c r="J13" s="14">
        <f t="shared" si="1"/>
        <v>29</v>
      </c>
      <c r="K13" s="9">
        <v>39</v>
      </c>
      <c r="L13" s="11">
        <f t="shared" si="2"/>
        <v>36.9</v>
      </c>
    </row>
    <row r="14" spans="1:12" s="6" customFormat="1" x14ac:dyDescent="0.25">
      <c r="A14" s="8" t="s">
        <v>44</v>
      </c>
      <c r="B14" s="8" t="s">
        <v>9</v>
      </c>
      <c r="C14" s="4" t="s">
        <v>10</v>
      </c>
      <c r="D14" s="8" t="s">
        <v>19</v>
      </c>
      <c r="E14" s="33"/>
      <c r="F14" s="8">
        <v>2895</v>
      </c>
      <c r="G14" s="8">
        <v>4</v>
      </c>
      <c r="H14" s="8">
        <v>4</v>
      </c>
      <c r="I14" s="10">
        <f t="shared" si="0"/>
        <v>72</v>
      </c>
      <c r="J14" s="14">
        <f t="shared" si="1"/>
        <v>50</v>
      </c>
      <c r="K14" s="9">
        <v>66</v>
      </c>
      <c r="L14" s="11">
        <f t="shared" si="2"/>
        <v>64.8</v>
      </c>
    </row>
    <row r="15" spans="1:12" s="6" customFormat="1" x14ac:dyDescent="0.25">
      <c r="A15" s="8" t="s">
        <v>45</v>
      </c>
      <c r="B15" s="8" t="s">
        <v>9</v>
      </c>
      <c r="C15" s="4" t="s">
        <v>10</v>
      </c>
      <c r="D15" s="8" t="s">
        <v>19</v>
      </c>
      <c r="E15" s="33"/>
      <c r="F15" s="8">
        <v>2786</v>
      </c>
      <c r="G15" s="8">
        <v>4</v>
      </c>
      <c r="H15" s="8">
        <v>4</v>
      </c>
      <c r="I15" s="10">
        <f t="shared" si="0"/>
        <v>70</v>
      </c>
      <c r="J15" s="14">
        <f t="shared" si="1"/>
        <v>49</v>
      </c>
      <c r="K15" s="9">
        <v>63</v>
      </c>
      <c r="L15" s="11">
        <f t="shared" si="2"/>
        <v>63</v>
      </c>
    </row>
    <row r="16" spans="1:12" s="6" customFormat="1" x14ac:dyDescent="0.25">
      <c r="A16" s="8" t="s">
        <v>46</v>
      </c>
      <c r="B16" s="8" t="s">
        <v>9</v>
      </c>
      <c r="C16" s="4" t="s">
        <v>10</v>
      </c>
      <c r="D16" s="8" t="s">
        <v>19</v>
      </c>
      <c r="E16" s="33"/>
      <c r="F16" s="8">
        <v>4232</v>
      </c>
      <c r="G16" s="8">
        <v>5</v>
      </c>
      <c r="H16" s="8">
        <v>5</v>
      </c>
      <c r="I16" s="10">
        <f t="shared" si="0"/>
        <v>106</v>
      </c>
      <c r="J16" s="14">
        <f t="shared" si="1"/>
        <v>74</v>
      </c>
      <c r="K16" s="9">
        <v>96</v>
      </c>
      <c r="L16" s="11">
        <f t="shared" si="2"/>
        <v>95.399999999999991</v>
      </c>
    </row>
    <row r="17" spans="1:14" s="6" customFormat="1" x14ac:dyDescent="0.25">
      <c r="A17" s="8" t="s">
        <v>47</v>
      </c>
      <c r="B17" s="8" t="s">
        <v>9</v>
      </c>
      <c r="C17" s="4" t="s">
        <v>10</v>
      </c>
      <c r="D17" s="8" t="s">
        <v>19</v>
      </c>
      <c r="E17" s="33"/>
      <c r="F17" s="8">
        <v>3640</v>
      </c>
      <c r="G17" s="8">
        <v>5</v>
      </c>
      <c r="H17" s="8">
        <v>5</v>
      </c>
      <c r="I17" s="10">
        <f t="shared" si="0"/>
        <v>91</v>
      </c>
      <c r="J17" s="14">
        <f t="shared" si="1"/>
        <v>64</v>
      </c>
      <c r="K17" s="9">
        <v>84</v>
      </c>
      <c r="L17" s="11">
        <f t="shared" si="2"/>
        <v>81.900000000000006</v>
      </c>
    </row>
    <row r="18" spans="1:14" s="6" customFormat="1" x14ac:dyDescent="0.25">
      <c r="A18" s="8" t="s">
        <v>48</v>
      </c>
      <c r="B18" s="8" t="s">
        <v>9</v>
      </c>
      <c r="C18" s="4" t="s">
        <v>10</v>
      </c>
      <c r="D18" s="8" t="s">
        <v>19</v>
      </c>
      <c r="E18" s="33"/>
      <c r="F18" s="8">
        <v>3770</v>
      </c>
      <c r="G18" s="8">
        <v>6</v>
      </c>
      <c r="H18" s="8">
        <v>6</v>
      </c>
      <c r="I18" s="10">
        <f t="shared" si="0"/>
        <v>94</v>
      </c>
      <c r="J18" s="14">
        <f t="shared" si="1"/>
        <v>66</v>
      </c>
      <c r="K18" s="9">
        <v>87</v>
      </c>
      <c r="L18" s="11">
        <f t="shared" si="2"/>
        <v>84.6</v>
      </c>
    </row>
    <row r="19" spans="1:14" s="6" customFormat="1" x14ac:dyDescent="0.25">
      <c r="A19" s="8" t="s">
        <v>49</v>
      </c>
      <c r="B19" s="8" t="s">
        <v>9</v>
      </c>
      <c r="C19" s="4" t="s">
        <v>10</v>
      </c>
      <c r="D19" s="8" t="s">
        <v>19</v>
      </c>
      <c r="E19" s="33"/>
      <c r="F19" s="8">
        <v>3639</v>
      </c>
      <c r="G19" s="8">
        <v>6</v>
      </c>
      <c r="H19" s="8">
        <v>6</v>
      </c>
      <c r="I19" s="10">
        <f t="shared" si="0"/>
        <v>91</v>
      </c>
      <c r="J19" s="14">
        <f t="shared" si="1"/>
        <v>64</v>
      </c>
      <c r="K19" s="20">
        <v>84</v>
      </c>
      <c r="L19" s="11">
        <f t="shared" si="2"/>
        <v>81.900000000000006</v>
      </c>
    </row>
    <row r="20" spans="1:14" s="6" customFormat="1" ht="7.9" customHeight="1" x14ac:dyDescent="0.25">
      <c r="C20" s="7"/>
      <c r="I20" s="7"/>
      <c r="J20" s="7"/>
      <c r="K20" s="28"/>
      <c r="L20" s="11"/>
    </row>
    <row r="21" spans="1:14" s="6" customFormat="1" ht="13.9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4" s="6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4" s="6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4" s="6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4" s="6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4" s="6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4" x14ac:dyDescent="0.25">
      <c r="N27" s="1"/>
    </row>
    <row r="28" spans="1:14" x14ac:dyDescent="0.25">
      <c r="N28" s="1"/>
    </row>
    <row r="29" spans="1:14" x14ac:dyDescent="0.25">
      <c r="N29" s="1"/>
    </row>
    <row r="30" spans="1:14" x14ac:dyDescent="0.25">
      <c r="N30" s="1"/>
    </row>
  </sheetData>
  <mergeCells count="3">
    <mergeCell ref="F3:K3"/>
    <mergeCell ref="E5:E9"/>
    <mergeCell ref="E11:E19"/>
  </mergeCells>
  <phoneticPr fontId="2" type="noConversion"/>
  <pageMargins left="0.7" right="0.7" top="0.75" bottom="0.75" header="0.3" footer="0.3"/>
  <pageSetup paperSize="1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8658B-4495-473F-B297-C8150EFC0119}">
  <dimension ref="A1:I30"/>
  <sheetViews>
    <sheetView tabSelected="1" zoomScale="90" zoomScaleNormal="90" workbookViewId="0">
      <selection activeCell="A18" sqref="A18"/>
    </sheetView>
  </sheetViews>
  <sheetFormatPr defaultColWidth="8.85546875" defaultRowHeight="15" x14ac:dyDescent="0.25"/>
  <cols>
    <col min="1" max="1" width="44.42578125" style="5" customWidth="1"/>
    <col min="2" max="2" width="1.28515625" style="5" customWidth="1"/>
    <col min="3" max="3" width="14.42578125" style="5" bestFit="1" customWidth="1"/>
    <col min="4" max="4" width="18.5703125" style="5" customWidth="1"/>
    <col min="5" max="5" width="22" style="5" customWidth="1"/>
    <col min="6" max="6" width="20.140625" style="5" customWidth="1"/>
    <col min="7" max="7" width="2.85546875" style="5" customWidth="1"/>
    <col min="8" max="8" width="14.42578125" style="5" bestFit="1" customWidth="1"/>
    <col min="9" max="9" width="14.5703125" style="5" bestFit="1" customWidth="1"/>
    <col min="10" max="10" width="14.85546875" style="5" bestFit="1" customWidth="1"/>
    <col min="11" max="11" width="19.28515625" style="5" customWidth="1"/>
    <col min="12" max="12" width="30.7109375" style="5" customWidth="1"/>
    <col min="13" max="13" width="27.28515625" style="5" customWidth="1"/>
    <col min="14" max="14" width="26.28515625" style="5" customWidth="1"/>
    <col min="15" max="15" width="26.7109375" style="5" customWidth="1"/>
    <col min="16" max="16" width="23.140625" style="5" customWidth="1"/>
    <col min="17" max="17" width="30.5703125" style="5" customWidth="1"/>
    <col min="18" max="18" width="1.85546875" style="5" customWidth="1"/>
    <col min="19" max="19" width="12.28515625" style="5" customWidth="1"/>
    <col min="20" max="20" width="12.140625" style="5" customWidth="1"/>
    <col min="21" max="21" width="23.28515625" style="5" customWidth="1"/>
    <col min="22" max="22" width="13.7109375" style="5" customWidth="1"/>
    <col min="23" max="23" width="27.7109375" style="5" customWidth="1"/>
    <col min="24" max="16384" width="8.85546875" style="5"/>
  </cols>
  <sheetData>
    <row r="1" spans="1:6" ht="15.75" x14ac:dyDescent="0.25">
      <c r="F1" s="12" t="s">
        <v>20</v>
      </c>
    </row>
    <row r="2" spans="1:6" ht="15.75" x14ac:dyDescent="0.25">
      <c r="F2" s="13">
        <v>44362</v>
      </c>
    </row>
    <row r="3" spans="1:6" ht="18.75" x14ac:dyDescent="0.25">
      <c r="C3" s="29" t="s">
        <v>14</v>
      </c>
      <c r="D3" s="30"/>
      <c r="E3" s="30"/>
      <c r="F3" s="31"/>
    </row>
    <row r="4" spans="1:6" s="1" customFormat="1" ht="57" customHeight="1" x14ac:dyDescent="0.25">
      <c r="A4" s="4" t="s">
        <v>0</v>
      </c>
      <c r="B4" s="4"/>
      <c r="C4" s="3" t="s">
        <v>15</v>
      </c>
      <c r="D4" s="3" t="s">
        <v>11</v>
      </c>
      <c r="E4" s="3" t="s">
        <v>16</v>
      </c>
      <c r="F4" s="3" t="s">
        <v>17</v>
      </c>
    </row>
    <row r="5" spans="1:6" s="1" customFormat="1" x14ac:dyDescent="0.25">
      <c r="A5" s="4" t="s">
        <v>36</v>
      </c>
      <c r="B5" s="32"/>
      <c r="C5" s="4">
        <v>245</v>
      </c>
      <c r="D5" s="4">
        <f t="shared" ref="D5:D19" si="0">ROUND((C5/40),0.1)</f>
        <v>6</v>
      </c>
      <c r="E5" s="4">
        <f>ROUND((D5*0.6),0.1)</f>
        <v>4</v>
      </c>
      <c r="F5" s="4">
        <f>MROUND(((D5*0.4)),3)</f>
        <v>3</v>
      </c>
    </row>
    <row r="6" spans="1:6" x14ac:dyDescent="0.25">
      <c r="A6" s="8" t="s">
        <v>37</v>
      </c>
      <c r="B6" s="32"/>
      <c r="C6" s="8">
        <v>309</v>
      </c>
      <c r="D6" s="4">
        <f t="shared" si="0"/>
        <v>8</v>
      </c>
      <c r="E6" s="4">
        <f t="shared" ref="E6:E19" si="1">ROUND((D6*0.6),0.1)</f>
        <v>5</v>
      </c>
      <c r="F6" s="4">
        <f t="shared" ref="F6:F19" si="2">ROUND(((D6*0.4)),0.1)</f>
        <v>3</v>
      </c>
    </row>
    <row r="7" spans="1:6" x14ac:dyDescent="0.25">
      <c r="A7" s="8" t="s">
        <v>38</v>
      </c>
      <c r="B7" s="32"/>
      <c r="C7" s="8">
        <v>365</v>
      </c>
      <c r="D7" s="4">
        <f t="shared" si="0"/>
        <v>9</v>
      </c>
      <c r="E7" s="4">
        <f t="shared" si="1"/>
        <v>5</v>
      </c>
      <c r="F7" s="4">
        <f t="shared" si="2"/>
        <v>4</v>
      </c>
    </row>
    <row r="8" spans="1:6" x14ac:dyDescent="0.25">
      <c r="A8" s="8" t="s">
        <v>39</v>
      </c>
      <c r="B8" s="32"/>
      <c r="C8" s="8">
        <v>1311</v>
      </c>
      <c r="D8" s="4">
        <f t="shared" si="0"/>
        <v>33</v>
      </c>
      <c r="E8" s="4">
        <f t="shared" si="1"/>
        <v>20</v>
      </c>
      <c r="F8" s="4">
        <f t="shared" si="2"/>
        <v>13</v>
      </c>
    </row>
    <row r="9" spans="1:6" x14ac:dyDescent="0.25">
      <c r="A9" s="8" t="s">
        <v>40</v>
      </c>
      <c r="B9" s="32"/>
      <c r="C9" s="8">
        <v>629</v>
      </c>
      <c r="D9" s="4">
        <f t="shared" si="0"/>
        <v>16</v>
      </c>
      <c r="E9" s="4">
        <f t="shared" si="1"/>
        <v>10</v>
      </c>
      <c r="F9" s="4">
        <f t="shared" si="2"/>
        <v>6</v>
      </c>
    </row>
    <row r="10" spans="1:6" ht="6.6" customHeight="1" x14ac:dyDescent="0.25">
      <c r="D10" s="1"/>
      <c r="E10" s="1"/>
      <c r="F10" s="1"/>
    </row>
    <row r="11" spans="1:6" x14ac:dyDescent="0.25">
      <c r="A11" s="8" t="s">
        <v>41</v>
      </c>
      <c r="B11" s="33"/>
      <c r="C11" s="8">
        <v>488</v>
      </c>
      <c r="D11" s="4">
        <f t="shared" si="0"/>
        <v>12</v>
      </c>
      <c r="E11" s="4">
        <f t="shared" si="1"/>
        <v>7</v>
      </c>
      <c r="F11" s="4">
        <f t="shared" si="2"/>
        <v>5</v>
      </c>
    </row>
    <row r="12" spans="1:6" x14ac:dyDescent="0.25">
      <c r="A12" s="8" t="s">
        <v>42</v>
      </c>
      <c r="B12" s="33"/>
      <c r="C12" s="8">
        <v>984</v>
      </c>
      <c r="D12" s="4">
        <f t="shared" si="0"/>
        <v>25</v>
      </c>
      <c r="E12" s="4">
        <f t="shared" si="1"/>
        <v>15</v>
      </c>
      <c r="F12" s="4">
        <f t="shared" si="2"/>
        <v>10</v>
      </c>
    </row>
    <row r="13" spans="1:6" x14ac:dyDescent="0.25">
      <c r="A13" s="8" t="s">
        <v>43</v>
      </c>
      <c r="B13" s="33"/>
      <c r="C13" s="8">
        <v>480</v>
      </c>
      <c r="D13" s="4">
        <f t="shared" si="0"/>
        <v>12</v>
      </c>
      <c r="E13" s="4">
        <f t="shared" si="1"/>
        <v>7</v>
      </c>
      <c r="F13" s="4">
        <f t="shared" si="2"/>
        <v>5</v>
      </c>
    </row>
    <row r="14" spans="1:6" x14ac:dyDescent="0.25">
      <c r="A14" s="8" t="s">
        <v>44</v>
      </c>
      <c r="B14" s="33"/>
      <c r="C14" s="8">
        <v>2132</v>
      </c>
      <c r="D14" s="4">
        <f t="shared" si="0"/>
        <v>53</v>
      </c>
      <c r="E14" s="4">
        <f t="shared" si="1"/>
        <v>32</v>
      </c>
      <c r="F14" s="4">
        <f t="shared" si="2"/>
        <v>21</v>
      </c>
    </row>
    <row r="15" spans="1:6" x14ac:dyDescent="0.25">
      <c r="A15" s="8" t="s">
        <v>45</v>
      </c>
      <c r="B15" s="33"/>
      <c r="C15" s="8">
        <v>960</v>
      </c>
      <c r="D15" s="4">
        <f t="shared" si="0"/>
        <v>24</v>
      </c>
      <c r="E15" s="4">
        <f t="shared" si="1"/>
        <v>14</v>
      </c>
      <c r="F15" s="4">
        <f t="shared" si="2"/>
        <v>10</v>
      </c>
    </row>
    <row r="16" spans="1:6" x14ac:dyDescent="0.25">
      <c r="A16" s="8" t="s">
        <v>46</v>
      </c>
      <c r="B16" s="33"/>
      <c r="C16" s="8">
        <v>960</v>
      </c>
      <c r="D16" s="4">
        <f t="shared" si="0"/>
        <v>24</v>
      </c>
      <c r="E16" s="4">
        <f t="shared" si="1"/>
        <v>14</v>
      </c>
      <c r="F16" s="4">
        <f t="shared" si="2"/>
        <v>10</v>
      </c>
    </row>
    <row r="17" spans="1:9" x14ac:dyDescent="0.25">
      <c r="A17" s="8" t="s">
        <v>47</v>
      </c>
      <c r="B17" s="33"/>
      <c r="C17" s="8">
        <v>984</v>
      </c>
      <c r="D17" s="4">
        <f t="shared" si="0"/>
        <v>25</v>
      </c>
      <c r="E17" s="4">
        <f t="shared" si="1"/>
        <v>15</v>
      </c>
      <c r="F17" s="4">
        <f>ROUND(((D17*0.4)),0.1)</f>
        <v>10</v>
      </c>
    </row>
    <row r="18" spans="1:9" x14ac:dyDescent="0.25">
      <c r="A18" s="8" t="s">
        <v>48</v>
      </c>
      <c r="B18" s="33"/>
      <c r="C18" s="8">
        <v>2547</v>
      </c>
      <c r="D18" s="4">
        <f t="shared" si="0"/>
        <v>64</v>
      </c>
      <c r="E18" s="4">
        <f t="shared" si="1"/>
        <v>38</v>
      </c>
      <c r="F18" s="4">
        <f>ROUND(((D18*0.4)),0.1)</f>
        <v>26</v>
      </c>
    </row>
    <row r="19" spans="1:9" x14ac:dyDescent="0.25">
      <c r="A19" s="8" t="s">
        <v>49</v>
      </c>
      <c r="B19" s="33"/>
      <c r="C19" s="8">
        <v>960</v>
      </c>
      <c r="D19" s="4">
        <f t="shared" si="0"/>
        <v>24</v>
      </c>
      <c r="E19" s="4">
        <f t="shared" si="1"/>
        <v>14</v>
      </c>
      <c r="F19" s="4">
        <f t="shared" si="2"/>
        <v>10</v>
      </c>
    </row>
    <row r="20" spans="1:9" ht="6" customHeight="1" x14ac:dyDescent="0.25">
      <c r="D20" s="1"/>
      <c r="E20" s="1"/>
      <c r="F20" s="1"/>
    </row>
    <row r="22" spans="1:9" s="6" customFormat="1" x14ac:dyDescent="0.25">
      <c r="A22" s="5"/>
      <c r="B22" s="5"/>
      <c r="C22" s="5"/>
      <c r="D22" s="5"/>
      <c r="E22" s="5"/>
      <c r="F22" s="5"/>
    </row>
    <row r="27" spans="1:9" x14ac:dyDescent="0.25">
      <c r="I27" s="1"/>
    </row>
    <row r="28" spans="1:9" x14ac:dyDescent="0.25">
      <c r="I28" s="1"/>
    </row>
    <row r="29" spans="1:9" x14ac:dyDescent="0.25">
      <c r="I29" s="1"/>
    </row>
    <row r="30" spans="1:9" x14ac:dyDescent="0.25">
      <c r="I30" s="1"/>
    </row>
  </sheetData>
  <mergeCells count="3">
    <mergeCell ref="C3:F3"/>
    <mergeCell ref="B5:B9"/>
    <mergeCell ref="B11:B19"/>
  </mergeCells>
  <pageMargins left="0.7" right="0.7" top="0.75" bottom="0.75" header="0.3" footer="0.3"/>
  <pageSetup paperSize="1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169AA-7259-49BF-BBAE-C9E5662AFDEE}">
  <dimension ref="A1:I30"/>
  <sheetViews>
    <sheetView zoomScale="70" zoomScaleNormal="70" workbookViewId="0">
      <selection activeCell="D22" sqref="D22"/>
    </sheetView>
  </sheetViews>
  <sheetFormatPr defaultColWidth="8.85546875" defaultRowHeight="15" x14ac:dyDescent="0.25"/>
  <cols>
    <col min="1" max="1" width="42.140625" style="5" customWidth="1"/>
    <col min="2" max="2" width="2.28515625" style="5" customWidth="1"/>
    <col min="3" max="3" width="14.42578125" style="5" bestFit="1" customWidth="1"/>
    <col min="4" max="4" width="18.5703125" style="5" customWidth="1"/>
    <col min="5" max="5" width="20.5703125" style="5" customWidth="1"/>
    <col min="6" max="6" width="27.28515625" style="5" customWidth="1"/>
    <col min="7" max="7" width="20.140625" style="5" customWidth="1"/>
    <col min="8" max="8" width="16.85546875" style="5" customWidth="1"/>
    <col min="9" max="9" width="14.5703125" style="5" bestFit="1" customWidth="1"/>
    <col min="10" max="10" width="14.85546875" style="5" bestFit="1" customWidth="1"/>
    <col min="11" max="11" width="19.28515625" style="5" customWidth="1"/>
    <col min="12" max="12" width="30.7109375" style="5" customWidth="1"/>
    <col min="13" max="13" width="27.28515625" style="5" customWidth="1"/>
    <col min="14" max="14" width="26.28515625" style="5" customWidth="1"/>
    <col min="15" max="15" width="26.7109375" style="5" customWidth="1"/>
    <col min="16" max="16" width="23.140625" style="5" customWidth="1"/>
    <col min="17" max="17" width="30.5703125" style="5" customWidth="1"/>
    <col min="18" max="18" width="1.85546875" style="5" customWidth="1"/>
    <col min="19" max="19" width="12.28515625" style="5" customWidth="1"/>
    <col min="20" max="20" width="12.140625" style="5" customWidth="1"/>
    <col min="21" max="21" width="23.28515625" style="5" customWidth="1"/>
    <col min="22" max="22" width="13.7109375" style="5" customWidth="1"/>
    <col min="23" max="23" width="27.7109375" style="5" customWidth="1"/>
    <col min="24" max="16384" width="8.85546875" style="5"/>
  </cols>
  <sheetData>
    <row r="1" spans="1:8" ht="15.75" x14ac:dyDescent="0.25">
      <c r="F1" s="12"/>
      <c r="H1" s="12" t="s">
        <v>20</v>
      </c>
    </row>
    <row r="2" spans="1:8" ht="15.75" x14ac:dyDescent="0.25">
      <c r="F2" s="13"/>
      <c r="H2" s="13">
        <v>44328</v>
      </c>
    </row>
    <row r="3" spans="1:8" ht="18.75" x14ac:dyDescent="0.25">
      <c r="C3" s="29"/>
      <c r="D3" s="30"/>
      <c r="E3" s="30"/>
      <c r="F3" s="30"/>
      <c r="G3" s="30"/>
      <c r="H3" s="31"/>
    </row>
    <row r="4" spans="1:8" s="1" customFormat="1" ht="57" customHeight="1" x14ac:dyDescent="0.25">
      <c r="A4" s="4" t="s">
        <v>0</v>
      </c>
      <c r="B4" s="4"/>
      <c r="C4" s="19" t="s">
        <v>1</v>
      </c>
      <c r="D4" s="19" t="s">
        <v>11</v>
      </c>
      <c r="E4" s="19" t="s">
        <v>12</v>
      </c>
      <c r="F4" s="19" t="s">
        <v>13</v>
      </c>
      <c r="G4" s="2" t="s">
        <v>31</v>
      </c>
      <c r="H4" s="2" t="s">
        <v>32</v>
      </c>
    </row>
    <row r="5" spans="1:8" s="6" customFormat="1" x14ac:dyDescent="0.25">
      <c r="A5" s="15" t="s">
        <v>34</v>
      </c>
      <c r="B5" s="17"/>
      <c r="C5" s="18">
        <v>1705</v>
      </c>
      <c r="D5" s="15">
        <f>ROUND((C5/40),0.1)</f>
        <v>43</v>
      </c>
      <c r="E5" s="15">
        <f>ROUND((D5*0.7),0.1)</f>
        <v>30</v>
      </c>
      <c r="F5" s="18">
        <v>39</v>
      </c>
      <c r="G5" s="18">
        <f>ROUND((F5*0.25),0.1)</f>
        <v>10</v>
      </c>
      <c r="H5" s="18">
        <f>F5-G5</f>
        <v>29</v>
      </c>
    </row>
    <row r="6" spans="1:8" s="6" customFormat="1" x14ac:dyDescent="0.25">
      <c r="A6" s="9" t="s">
        <v>22</v>
      </c>
      <c r="C6" s="9">
        <v>538</v>
      </c>
      <c r="D6" s="10">
        <f t="shared" ref="D6:D9" si="0">ROUND((C6/40),0.1)</f>
        <v>13</v>
      </c>
      <c r="E6" s="10">
        <f t="shared" ref="E6:E9" si="1">ROUND((D6*0.7),0.1)</f>
        <v>9</v>
      </c>
      <c r="F6" s="10">
        <v>9</v>
      </c>
      <c r="G6" s="9">
        <v>3</v>
      </c>
      <c r="H6" s="9">
        <v>7</v>
      </c>
    </row>
    <row r="7" spans="1:8" s="6" customFormat="1" x14ac:dyDescent="0.25">
      <c r="A7" s="9" t="s">
        <v>23</v>
      </c>
      <c r="C7" s="9">
        <v>543</v>
      </c>
      <c r="D7" s="10">
        <f t="shared" si="0"/>
        <v>14</v>
      </c>
      <c r="E7" s="10">
        <v>9</v>
      </c>
      <c r="F7" s="10">
        <v>12</v>
      </c>
      <c r="G7" s="9">
        <f t="shared" ref="G7:G9" si="2">ROUND((F7*0.25),0.1)</f>
        <v>3</v>
      </c>
      <c r="H7" s="9">
        <v>8</v>
      </c>
    </row>
    <row r="8" spans="1:8" s="6" customFormat="1" x14ac:dyDescent="0.25">
      <c r="A8" s="9" t="s">
        <v>24</v>
      </c>
      <c r="C8" s="9">
        <v>312</v>
      </c>
      <c r="D8" s="10">
        <f t="shared" si="0"/>
        <v>8</v>
      </c>
      <c r="E8" s="10">
        <f t="shared" si="1"/>
        <v>6</v>
      </c>
      <c r="F8" s="10">
        <v>9</v>
      </c>
      <c r="G8" s="9">
        <f t="shared" si="2"/>
        <v>2</v>
      </c>
      <c r="H8" s="9">
        <f t="shared" ref="H8:H9" si="3">F8-G8</f>
        <v>7</v>
      </c>
    </row>
    <row r="9" spans="1:8" s="6" customFormat="1" x14ac:dyDescent="0.25">
      <c r="A9" s="9" t="s">
        <v>25</v>
      </c>
      <c r="C9" s="9">
        <v>312</v>
      </c>
      <c r="D9" s="10">
        <f t="shared" si="0"/>
        <v>8</v>
      </c>
      <c r="E9" s="10">
        <f t="shared" si="1"/>
        <v>6</v>
      </c>
      <c r="F9" s="10">
        <v>9</v>
      </c>
      <c r="G9" s="9">
        <f t="shared" si="2"/>
        <v>2</v>
      </c>
      <c r="H9" s="9">
        <f t="shared" si="3"/>
        <v>7</v>
      </c>
    </row>
    <row r="10" spans="1:8" s="6" customFormat="1" x14ac:dyDescent="0.25">
      <c r="A10" s="9"/>
      <c r="C10" s="9"/>
      <c r="D10" s="10"/>
      <c r="E10" s="10"/>
      <c r="F10" s="10"/>
      <c r="G10" s="9"/>
      <c r="H10" s="9"/>
    </row>
    <row r="11" spans="1:8" s="6" customFormat="1" hidden="1" x14ac:dyDescent="0.25">
      <c r="A11" s="9"/>
      <c r="C11" s="9">
        <f t="shared" ref="C11:H11" si="4">SUM(C6:C9)</f>
        <v>1705</v>
      </c>
      <c r="D11" s="9">
        <f t="shared" si="4"/>
        <v>43</v>
      </c>
      <c r="E11" s="9">
        <f t="shared" si="4"/>
        <v>30</v>
      </c>
      <c r="F11" s="9">
        <f t="shared" si="4"/>
        <v>39</v>
      </c>
      <c r="G11" s="9">
        <f t="shared" si="4"/>
        <v>10</v>
      </c>
      <c r="H11" s="9">
        <f t="shared" si="4"/>
        <v>29</v>
      </c>
    </row>
    <row r="12" spans="1:8" s="6" customFormat="1" x14ac:dyDescent="0.25">
      <c r="A12" s="9"/>
      <c r="C12" s="9"/>
      <c r="D12" s="9"/>
      <c r="E12" s="9"/>
      <c r="F12" s="9"/>
      <c r="G12" s="9"/>
      <c r="H12" s="9"/>
    </row>
    <row r="13" spans="1:8" s="7" customFormat="1" x14ac:dyDescent="0.25">
      <c r="A13" s="15" t="s">
        <v>33</v>
      </c>
      <c r="B13" s="16"/>
      <c r="C13" s="15">
        <v>1864</v>
      </c>
      <c r="D13" s="15">
        <f t="shared" ref="D13:D17" si="5">ROUND((C13/40),0.1)</f>
        <v>47</v>
      </c>
      <c r="E13" s="15">
        <f>ROUND((D13*0.7),0.1)</f>
        <v>33</v>
      </c>
      <c r="F13" s="15">
        <v>45</v>
      </c>
      <c r="G13" s="18">
        <f>ROUND((F13*0.25),0.1)</f>
        <v>11</v>
      </c>
      <c r="H13" s="18">
        <f>F13-G13</f>
        <v>34</v>
      </c>
    </row>
    <row r="14" spans="1:8" s="6" customFormat="1" x14ac:dyDescent="0.25">
      <c r="A14" s="9" t="s">
        <v>22</v>
      </c>
      <c r="C14" s="9">
        <v>544</v>
      </c>
      <c r="D14" s="10">
        <v>13</v>
      </c>
      <c r="E14" s="10">
        <f>ROUND((D14*0.7),0.1)</f>
        <v>9</v>
      </c>
      <c r="F14" s="10">
        <v>12</v>
      </c>
      <c r="G14" s="9">
        <f>ROUND((F14*0.25),0.1)</f>
        <v>3</v>
      </c>
      <c r="H14" s="9">
        <f>F14-G14</f>
        <v>9</v>
      </c>
    </row>
    <row r="15" spans="1:8" s="6" customFormat="1" x14ac:dyDescent="0.25">
      <c r="A15" s="9" t="s">
        <v>23</v>
      </c>
      <c r="C15" s="9">
        <v>706</v>
      </c>
      <c r="D15" s="10">
        <f t="shared" si="5"/>
        <v>18</v>
      </c>
      <c r="E15" s="10">
        <v>12</v>
      </c>
      <c r="F15" s="10">
        <v>15</v>
      </c>
      <c r="G15" s="9">
        <f>ROUND((F15*0.25),0.1)</f>
        <v>4</v>
      </c>
      <c r="H15" s="9">
        <f t="shared" ref="H15:H19" si="6">F15-G15</f>
        <v>11</v>
      </c>
    </row>
    <row r="16" spans="1:8" s="6" customFormat="1" x14ac:dyDescent="0.25">
      <c r="A16" s="9" t="s">
        <v>24</v>
      </c>
      <c r="C16" s="9">
        <v>307</v>
      </c>
      <c r="D16" s="10">
        <f t="shared" si="5"/>
        <v>8</v>
      </c>
      <c r="E16" s="10">
        <f t="shared" ref="E16:E17" si="7">ROUND((D16*0.7),0.1)</f>
        <v>6</v>
      </c>
      <c r="F16" s="10">
        <v>9</v>
      </c>
      <c r="G16" s="9">
        <f t="shared" ref="G16:G19" si="8">ROUND((F16*0.25),0.1)</f>
        <v>2</v>
      </c>
      <c r="H16" s="9">
        <f t="shared" si="6"/>
        <v>7</v>
      </c>
    </row>
    <row r="17" spans="1:9" s="6" customFormat="1" x14ac:dyDescent="0.25">
      <c r="A17" s="9" t="s">
        <v>25</v>
      </c>
      <c r="C17" s="9">
        <v>307</v>
      </c>
      <c r="D17" s="10">
        <f t="shared" si="5"/>
        <v>8</v>
      </c>
      <c r="E17" s="10">
        <f t="shared" si="7"/>
        <v>6</v>
      </c>
      <c r="F17" s="10">
        <v>9</v>
      </c>
      <c r="G17" s="9">
        <f t="shared" si="8"/>
        <v>2</v>
      </c>
      <c r="H17" s="9">
        <f t="shared" si="6"/>
        <v>7</v>
      </c>
    </row>
    <row r="18" spans="1:9" s="6" customFormat="1" x14ac:dyDescent="0.25">
      <c r="A18" s="9"/>
      <c r="C18" s="9"/>
      <c r="D18" s="10"/>
      <c r="E18" s="10"/>
      <c r="F18" s="10"/>
      <c r="G18" s="9"/>
      <c r="H18" s="9"/>
    </row>
    <row r="19" spans="1:9" s="6" customFormat="1" hidden="1" x14ac:dyDescent="0.25">
      <c r="A19" s="24" t="s">
        <v>35</v>
      </c>
      <c r="B19" s="25"/>
      <c r="C19" s="24">
        <f>SUM(C14:C17)</f>
        <v>1864</v>
      </c>
      <c r="D19" s="26">
        <f>SUM(D14:D17)</f>
        <v>47</v>
      </c>
      <c r="E19" s="26">
        <f>SUM(E14:E17)</f>
        <v>33</v>
      </c>
      <c r="F19" s="26">
        <f>SUM(F14:F17)</f>
        <v>45</v>
      </c>
      <c r="G19" s="24">
        <f t="shared" si="8"/>
        <v>11</v>
      </c>
      <c r="H19" s="24">
        <f t="shared" si="6"/>
        <v>34</v>
      </c>
    </row>
    <row r="20" spans="1:9" s="6" customFormat="1" x14ac:dyDescent="0.25">
      <c r="A20" s="9"/>
      <c r="C20" s="9"/>
      <c r="D20" s="10"/>
      <c r="E20" s="10"/>
      <c r="F20" s="10"/>
      <c r="G20" s="9"/>
      <c r="H20" s="9"/>
    </row>
    <row r="21" spans="1:9" s="6" customFormat="1" x14ac:dyDescent="0.25">
      <c r="A21" s="20"/>
      <c r="C21" s="20"/>
      <c r="D21" s="21"/>
      <c r="E21" s="21"/>
      <c r="F21" s="21"/>
      <c r="G21" s="20"/>
      <c r="H21" s="20"/>
    </row>
    <row r="22" spans="1:9" s="6" customFormat="1" x14ac:dyDescent="0.25">
      <c r="A22" s="22"/>
      <c r="B22" s="22"/>
      <c r="C22" s="22"/>
      <c r="D22" s="11"/>
      <c r="E22" s="11"/>
      <c r="F22" s="11"/>
      <c r="G22" s="22"/>
      <c r="H22" s="22"/>
    </row>
    <row r="23" spans="1:9" x14ac:dyDescent="0.25">
      <c r="A23" s="22"/>
      <c r="B23" s="23"/>
      <c r="C23" s="22"/>
      <c r="D23" s="11"/>
      <c r="E23" s="11"/>
      <c r="F23" s="11"/>
      <c r="G23" s="22"/>
      <c r="H23" s="22"/>
      <c r="I23" s="1"/>
    </row>
    <row r="24" spans="1:9" x14ac:dyDescent="0.25">
      <c r="A24" s="22"/>
      <c r="B24" s="23"/>
      <c r="C24" s="22"/>
      <c r="D24" s="11"/>
      <c r="E24" s="11"/>
      <c r="F24" s="11"/>
      <c r="G24" s="22"/>
      <c r="H24" s="22"/>
      <c r="I24" s="1"/>
    </row>
    <row r="25" spans="1:9" x14ac:dyDescent="0.25">
      <c r="A25" s="22"/>
      <c r="B25" s="23"/>
      <c r="C25" s="22"/>
      <c r="D25" s="11"/>
      <c r="E25" s="11"/>
      <c r="F25" s="11"/>
      <c r="G25" s="22"/>
      <c r="H25" s="22"/>
      <c r="I25" s="1"/>
    </row>
    <row r="26" spans="1:9" x14ac:dyDescent="0.25">
      <c r="A26" s="22"/>
      <c r="B26" s="23"/>
      <c r="C26" s="22"/>
      <c r="D26" s="11"/>
      <c r="E26" s="11"/>
      <c r="F26" s="11"/>
      <c r="G26" s="22"/>
      <c r="H26" s="22"/>
      <c r="I26" s="1"/>
    </row>
    <row r="27" spans="1:9" x14ac:dyDescent="0.25">
      <c r="A27" s="22"/>
      <c r="B27" s="23"/>
      <c r="C27" s="22"/>
      <c r="D27" s="11"/>
      <c r="E27" s="11"/>
      <c r="F27" s="11"/>
      <c r="G27" s="22"/>
      <c r="H27" s="22"/>
    </row>
    <row r="28" spans="1:9" x14ac:dyDescent="0.25">
      <c r="A28" s="22"/>
      <c r="B28" s="23"/>
      <c r="C28" s="22"/>
      <c r="D28" s="11"/>
      <c r="E28" s="11"/>
      <c r="F28" s="11"/>
      <c r="G28" s="22"/>
      <c r="H28" s="22"/>
    </row>
    <row r="29" spans="1:9" x14ac:dyDescent="0.25">
      <c r="A29" s="22"/>
      <c r="B29" s="23"/>
      <c r="C29" s="22"/>
      <c r="D29" s="11"/>
      <c r="E29" s="11"/>
      <c r="F29" s="11"/>
      <c r="G29" s="22"/>
      <c r="H29" s="22"/>
    </row>
    <row r="30" spans="1:9" x14ac:dyDescent="0.25">
      <c r="A30" s="22"/>
      <c r="B30" s="23"/>
      <c r="C30" s="22"/>
      <c r="D30" s="11"/>
      <c r="E30" s="11"/>
      <c r="F30" s="11"/>
      <c r="G30" s="22"/>
      <c r="H30" s="22"/>
    </row>
  </sheetData>
  <mergeCells count="1">
    <mergeCell ref="C3:H3"/>
  </mergeCells>
  <pageMargins left="0.7" right="0.7" top="0.75" bottom="0.75" header="0.3" footer="0.3"/>
  <pageSetup paperSize="1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EB637-0380-47B1-BF8B-03A90E779065}">
  <dimension ref="A1:I33"/>
  <sheetViews>
    <sheetView zoomScale="80" zoomScaleNormal="80" workbookViewId="0">
      <selection activeCell="E42" sqref="E42"/>
    </sheetView>
  </sheetViews>
  <sheetFormatPr defaultColWidth="8.85546875" defaultRowHeight="15" x14ac:dyDescent="0.25"/>
  <cols>
    <col min="1" max="1" width="42.140625" style="5" customWidth="1"/>
    <col min="2" max="2" width="2.28515625" style="5" customWidth="1"/>
    <col min="3" max="3" width="14.42578125" style="5" bestFit="1" customWidth="1"/>
    <col min="4" max="4" width="18.5703125" style="5" customWidth="1"/>
    <col min="5" max="5" width="20.5703125" style="5" customWidth="1"/>
    <col min="6" max="6" width="27.28515625" style="5" customWidth="1"/>
    <col min="7" max="7" width="20.140625" style="5" customWidth="1"/>
    <col min="8" max="8" width="16.85546875" style="5" customWidth="1"/>
    <col min="9" max="9" width="14.5703125" style="5" bestFit="1" customWidth="1"/>
    <col min="10" max="10" width="14.85546875" style="5" bestFit="1" customWidth="1"/>
    <col min="11" max="11" width="19.28515625" style="5" customWidth="1"/>
    <col min="12" max="12" width="30.7109375" style="5" customWidth="1"/>
    <col min="13" max="13" width="27.28515625" style="5" customWidth="1"/>
    <col min="14" max="14" width="26.28515625" style="5" customWidth="1"/>
    <col min="15" max="15" width="26.7109375" style="5" customWidth="1"/>
    <col min="16" max="16" width="23.140625" style="5" customWidth="1"/>
    <col min="17" max="17" width="30.5703125" style="5" customWidth="1"/>
    <col min="18" max="18" width="1.85546875" style="5" customWidth="1"/>
    <col min="19" max="19" width="12.28515625" style="5" customWidth="1"/>
    <col min="20" max="20" width="12.140625" style="5" customWidth="1"/>
    <col min="21" max="21" width="23.28515625" style="5" customWidth="1"/>
    <col min="22" max="22" width="13.7109375" style="5" customWidth="1"/>
    <col min="23" max="23" width="27.7109375" style="5" customWidth="1"/>
    <col min="24" max="16384" width="8.85546875" style="5"/>
  </cols>
  <sheetData>
    <row r="1" spans="1:8" ht="15.75" x14ac:dyDescent="0.25">
      <c r="F1" s="12"/>
      <c r="H1" s="12" t="s">
        <v>20</v>
      </c>
    </row>
    <row r="2" spans="1:8" ht="15.75" x14ac:dyDescent="0.25">
      <c r="F2" s="13"/>
      <c r="H2" s="13">
        <v>44328</v>
      </c>
    </row>
    <row r="3" spans="1:8" ht="18.75" x14ac:dyDescent="0.25">
      <c r="C3" s="29"/>
      <c r="D3" s="30"/>
      <c r="E3" s="30"/>
      <c r="F3" s="30"/>
      <c r="G3" s="30"/>
      <c r="H3" s="31"/>
    </row>
    <row r="4" spans="1:8" s="1" customFormat="1" ht="57" customHeight="1" x14ac:dyDescent="0.25">
      <c r="A4" s="4" t="s">
        <v>0</v>
      </c>
      <c r="B4" s="4"/>
      <c r="C4" s="19" t="s">
        <v>1</v>
      </c>
      <c r="D4" s="19" t="s">
        <v>11</v>
      </c>
      <c r="E4" s="19" t="s">
        <v>12</v>
      </c>
      <c r="F4" s="19" t="s">
        <v>13</v>
      </c>
      <c r="G4" s="2" t="s">
        <v>31</v>
      </c>
      <c r="H4" s="2" t="s">
        <v>32</v>
      </c>
    </row>
    <row r="5" spans="1:8" s="7" customFormat="1" x14ac:dyDescent="0.25">
      <c r="A5" s="15" t="s">
        <v>29</v>
      </c>
      <c r="B5" s="16"/>
      <c r="C5" s="15">
        <v>3644</v>
      </c>
      <c r="D5" s="15">
        <f t="shared" ref="D5:D11" si="0">ROUND((C5/40),0.1)</f>
        <v>91</v>
      </c>
      <c r="E5" s="15">
        <f>ROUND((D5*0.7),0.1)</f>
        <v>64</v>
      </c>
      <c r="F5" s="15">
        <v>84</v>
      </c>
      <c r="G5" s="18">
        <f>F5*0.25</f>
        <v>21</v>
      </c>
      <c r="H5" s="18">
        <f>F5-G5</f>
        <v>63</v>
      </c>
    </row>
    <row r="6" spans="1:8" s="6" customFormat="1" x14ac:dyDescent="0.25">
      <c r="A6" s="9" t="s">
        <v>22</v>
      </c>
      <c r="C6" s="9">
        <v>493</v>
      </c>
      <c r="D6" s="10">
        <f t="shared" si="0"/>
        <v>12</v>
      </c>
      <c r="E6" s="10">
        <f>ROUND((D6*0.7),0.1)</f>
        <v>8</v>
      </c>
      <c r="F6" s="10">
        <f t="shared" ref="F6:F11" si="1">MROUND(((D6*0.3)*3),3)</f>
        <v>12</v>
      </c>
      <c r="G6" s="9">
        <f>F6*0.25</f>
        <v>3</v>
      </c>
      <c r="H6" s="9">
        <f>F6-G6</f>
        <v>9</v>
      </c>
    </row>
    <row r="7" spans="1:8" s="6" customFormat="1" x14ac:dyDescent="0.25">
      <c r="A7" s="9" t="s">
        <v>23</v>
      </c>
      <c r="C7" s="9">
        <v>600</v>
      </c>
      <c r="D7" s="10">
        <f t="shared" si="0"/>
        <v>15</v>
      </c>
      <c r="E7" s="10">
        <f t="shared" ref="E7:E11" si="2">ROUND((D7*0.7),0.1)</f>
        <v>11</v>
      </c>
      <c r="F7" s="10">
        <f t="shared" si="1"/>
        <v>15</v>
      </c>
      <c r="G7" s="9">
        <f>ROUND((F7*0.25),0.1)</f>
        <v>4</v>
      </c>
      <c r="H7" s="9">
        <f t="shared" ref="H7:H33" si="3">F7-G7</f>
        <v>11</v>
      </c>
    </row>
    <row r="8" spans="1:8" s="6" customFormat="1" x14ac:dyDescent="0.25">
      <c r="A8" s="9" t="s">
        <v>24</v>
      </c>
      <c r="C8" s="9">
        <v>390</v>
      </c>
      <c r="D8" s="10">
        <f t="shared" si="0"/>
        <v>10</v>
      </c>
      <c r="E8" s="10">
        <f t="shared" si="2"/>
        <v>7</v>
      </c>
      <c r="F8" s="10">
        <f t="shared" si="1"/>
        <v>9</v>
      </c>
      <c r="G8" s="9">
        <f t="shared" ref="G8:G33" si="4">ROUND((F8*0.25),0.1)</f>
        <v>2</v>
      </c>
      <c r="H8" s="9">
        <f t="shared" si="3"/>
        <v>7</v>
      </c>
    </row>
    <row r="9" spans="1:8" s="6" customFormat="1" x14ac:dyDescent="0.25">
      <c r="A9" s="9" t="s">
        <v>25</v>
      </c>
      <c r="C9" s="9">
        <v>390</v>
      </c>
      <c r="D9" s="10">
        <f t="shared" si="0"/>
        <v>10</v>
      </c>
      <c r="E9" s="10">
        <f t="shared" si="2"/>
        <v>7</v>
      </c>
      <c r="F9" s="10">
        <f t="shared" si="1"/>
        <v>9</v>
      </c>
      <c r="G9" s="9">
        <f t="shared" si="4"/>
        <v>2</v>
      </c>
      <c r="H9" s="9">
        <f t="shared" si="3"/>
        <v>7</v>
      </c>
    </row>
    <row r="10" spans="1:8" s="6" customFormat="1" x14ac:dyDescent="0.25">
      <c r="A10" s="9" t="s">
        <v>26</v>
      </c>
      <c r="C10" s="9">
        <v>818</v>
      </c>
      <c r="D10" s="10">
        <f t="shared" si="0"/>
        <v>20</v>
      </c>
      <c r="E10" s="10">
        <f t="shared" si="2"/>
        <v>14</v>
      </c>
      <c r="F10" s="10">
        <f t="shared" si="1"/>
        <v>18</v>
      </c>
      <c r="G10" s="9">
        <f t="shared" si="4"/>
        <v>5</v>
      </c>
      <c r="H10" s="9">
        <f t="shared" si="3"/>
        <v>13</v>
      </c>
    </row>
    <row r="11" spans="1:8" s="6" customFormat="1" x14ac:dyDescent="0.25">
      <c r="A11" s="9" t="s">
        <v>27</v>
      </c>
      <c r="C11" s="9">
        <v>953</v>
      </c>
      <c r="D11" s="10">
        <f t="shared" si="0"/>
        <v>24</v>
      </c>
      <c r="E11" s="10">
        <f t="shared" si="2"/>
        <v>17</v>
      </c>
      <c r="F11" s="10">
        <f t="shared" si="1"/>
        <v>21</v>
      </c>
      <c r="G11" s="9">
        <f t="shared" si="4"/>
        <v>5</v>
      </c>
      <c r="H11" s="9">
        <f t="shared" si="3"/>
        <v>16</v>
      </c>
    </row>
    <row r="12" spans="1:8" s="6" customFormat="1" x14ac:dyDescent="0.25">
      <c r="A12" s="9"/>
      <c r="C12" s="9"/>
      <c r="D12" s="10"/>
      <c r="E12" s="10"/>
      <c r="F12" s="10"/>
      <c r="G12" s="9"/>
      <c r="H12" s="9"/>
    </row>
    <row r="13" spans="1:8" s="6" customFormat="1" hidden="1" x14ac:dyDescent="0.25">
      <c r="A13" s="9"/>
      <c r="C13" s="9">
        <f>SUM(C6:C11)</f>
        <v>3644</v>
      </c>
      <c r="D13" s="10">
        <f>SUM(D6:D11)</f>
        <v>91</v>
      </c>
      <c r="E13" s="10">
        <f>SUM(E6:E11)</f>
        <v>64</v>
      </c>
      <c r="F13" s="10">
        <f>SUM(F6:F11)</f>
        <v>84</v>
      </c>
      <c r="G13" s="9">
        <f t="shared" si="4"/>
        <v>21</v>
      </c>
      <c r="H13" s="9">
        <f t="shared" si="3"/>
        <v>63</v>
      </c>
    </row>
    <row r="14" spans="1:8" s="6" customFormat="1" x14ac:dyDescent="0.25">
      <c r="A14" s="9"/>
      <c r="C14" s="9"/>
      <c r="D14" s="10"/>
      <c r="E14" s="10"/>
      <c r="F14" s="10"/>
      <c r="G14" s="9"/>
      <c r="H14" s="9"/>
    </row>
    <row r="15" spans="1:8" s="6" customFormat="1" x14ac:dyDescent="0.25">
      <c r="A15" s="15" t="s">
        <v>21</v>
      </c>
      <c r="B15" s="17"/>
      <c r="C15" s="18">
        <v>3400</v>
      </c>
      <c r="D15" s="15">
        <f>ROUND((C15/40),0.1)</f>
        <v>85</v>
      </c>
      <c r="E15" s="15">
        <f>ROUND((D15*0.7),0.1)</f>
        <v>60</v>
      </c>
      <c r="F15" s="15">
        <v>78</v>
      </c>
      <c r="G15" s="18">
        <f t="shared" si="4"/>
        <v>20</v>
      </c>
      <c r="H15" s="18">
        <f t="shared" si="3"/>
        <v>58</v>
      </c>
    </row>
    <row r="16" spans="1:8" s="6" customFormat="1" x14ac:dyDescent="0.25">
      <c r="A16" s="9" t="s">
        <v>22</v>
      </c>
      <c r="C16" s="9">
        <v>492</v>
      </c>
      <c r="D16" s="10">
        <f t="shared" ref="D16:D31" si="5">ROUND((C16/40),0.1)</f>
        <v>12</v>
      </c>
      <c r="E16" s="10">
        <f t="shared" ref="E16:E31" si="6">ROUND((D16*0.7),0.1)</f>
        <v>8</v>
      </c>
      <c r="F16" s="10">
        <f t="shared" ref="F16:F30" si="7">MROUND(((D16*0.3)*3),3)</f>
        <v>12</v>
      </c>
      <c r="G16" s="9">
        <f t="shared" si="4"/>
        <v>3</v>
      </c>
      <c r="H16" s="9">
        <f t="shared" si="3"/>
        <v>9</v>
      </c>
    </row>
    <row r="17" spans="1:9" s="6" customFormat="1" x14ac:dyDescent="0.25">
      <c r="A17" s="9" t="s">
        <v>23</v>
      </c>
      <c r="C17" s="9">
        <v>492</v>
      </c>
      <c r="D17" s="10">
        <f t="shared" si="5"/>
        <v>12</v>
      </c>
      <c r="E17" s="10">
        <f t="shared" si="6"/>
        <v>8</v>
      </c>
      <c r="F17" s="10">
        <f t="shared" si="7"/>
        <v>12</v>
      </c>
      <c r="G17" s="9">
        <f t="shared" si="4"/>
        <v>3</v>
      </c>
      <c r="H17" s="9">
        <f t="shared" si="3"/>
        <v>9</v>
      </c>
    </row>
    <row r="18" spans="1:9" s="6" customFormat="1" x14ac:dyDescent="0.25">
      <c r="A18" s="9" t="s">
        <v>24</v>
      </c>
      <c r="C18" s="9">
        <v>391</v>
      </c>
      <c r="D18" s="10">
        <f t="shared" si="5"/>
        <v>10</v>
      </c>
      <c r="E18" s="10">
        <f t="shared" si="6"/>
        <v>7</v>
      </c>
      <c r="F18" s="10">
        <f t="shared" si="7"/>
        <v>9</v>
      </c>
      <c r="G18" s="9">
        <f t="shared" si="4"/>
        <v>2</v>
      </c>
      <c r="H18" s="9">
        <f t="shared" si="3"/>
        <v>7</v>
      </c>
    </row>
    <row r="19" spans="1:9" s="6" customFormat="1" x14ac:dyDescent="0.25">
      <c r="A19" s="9" t="s">
        <v>25</v>
      </c>
      <c r="C19" s="9">
        <v>391</v>
      </c>
      <c r="D19" s="10">
        <f t="shared" si="5"/>
        <v>10</v>
      </c>
      <c r="E19" s="10">
        <f t="shared" si="6"/>
        <v>7</v>
      </c>
      <c r="F19" s="10">
        <f t="shared" si="7"/>
        <v>9</v>
      </c>
      <c r="G19" s="9">
        <f t="shared" si="4"/>
        <v>2</v>
      </c>
      <c r="H19" s="9">
        <f t="shared" si="3"/>
        <v>7</v>
      </c>
    </row>
    <row r="20" spans="1:9" s="6" customFormat="1" x14ac:dyDescent="0.25">
      <c r="A20" s="9" t="s">
        <v>26</v>
      </c>
      <c r="C20" s="9">
        <v>817</v>
      </c>
      <c r="D20" s="10">
        <f t="shared" si="5"/>
        <v>20</v>
      </c>
      <c r="E20" s="10">
        <v>15</v>
      </c>
      <c r="F20" s="10">
        <f t="shared" si="7"/>
        <v>18</v>
      </c>
      <c r="G20" s="9">
        <f t="shared" si="4"/>
        <v>5</v>
      </c>
      <c r="H20" s="9">
        <f t="shared" si="3"/>
        <v>13</v>
      </c>
    </row>
    <row r="21" spans="1:9" s="6" customFormat="1" x14ac:dyDescent="0.25">
      <c r="A21" s="9" t="s">
        <v>27</v>
      </c>
      <c r="C21" s="9">
        <v>817</v>
      </c>
      <c r="D21" s="10">
        <v>21</v>
      </c>
      <c r="E21" s="10">
        <f t="shared" si="6"/>
        <v>15</v>
      </c>
      <c r="F21" s="10">
        <f t="shared" si="7"/>
        <v>18</v>
      </c>
      <c r="G21" s="9">
        <f t="shared" si="4"/>
        <v>5</v>
      </c>
      <c r="H21" s="9">
        <f t="shared" si="3"/>
        <v>13</v>
      </c>
    </row>
    <row r="22" spans="1:9" s="6" customFormat="1" x14ac:dyDescent="0.25">
      <c r="A22" s="9"/>
      <c r="C22" s="9"/>
      <c r="D22" s="10"/>
      <c r="E22" s="10"/>
      <c r="F22" s="10"/>
      <c r="G22" s="9"/>
      <c r="H22" s="9"/>
    </row>
    <row r="23" spans="1:9" s="6" customFormat="1" hidden="1" x14ac:dyDescent="0.25">
      <c r="A23" s="9"/>
      <c r="C23" s="9">
        <f>SUM(C16:C21)</f>
        <v>3400</v>
      </c>
      <c r="D23" s="9">
        <f t="shared" ref="D23:F23" si="8">SUM(D16:D21)</f>
        <v>85</v>
      </c>
      <c r="E23" s="9">
        <f t="shared" si="8"/>
        <v>60</v>
      </c>
      <c r="F23" s="9">
        <f t="shared" si="8"/>
        <v>78</v>
      </c>
      <c r="G23" s="9">
        <f t="shared" si="4"/>
        <v>20</v>
      </c>
      <c r="H23" s="9">
        <f t="shared" si="3"/>
        <v>58</v>
      </c>
    </row>
    <row r="24" spans="1:9" s="6" customFormat="1" x14ac:dyDescent="0.25">
      <c r="A24" s="9"/>
      <c r="C24" s="9"/>
      <c r="D24" s="10"/>
      <c r="E24" s="10"/>
      <c r="F24" s="10"/>
      <c r="G24" s="9"/>
      <c r="H24" s="9"/>
    </row>
    <row r="25" spans="1:9" s="6" customFormat="1" x14ac:dyDescent="0.25">
      <c r="A25" s="18" t="s">
        <v>30</v>
      </c>
      <c r="B25" s="17"/>
      <c r="C25" s="18">
        <v>3804</v>
      </c>
      <c r="D25" s="15">
        <f t="shared" si="5"/>
        <v>95</v>
      </c>
      <c r="E25" s="15">
        <f t="shared" si="6"/>
        <v>67</v>
      </c>
      <c r="F25" s="15">
        <v>87</v>
      </c>
      <c r="G25" s="18">
        <f t="shared" si="4"/>
        <v>22</v>
      </c>
      <c r="H25" s="18">
        <f t="shared" si="3"/>
        <v>65</v>
      </c>
    </row>
    <row r="26" spans="1:9" s="6" customFormat="1" x14ac:dyDescent="0.25">
      <c r="A26" s="9" t="s">
        <v>22</v>
      </c>
      <c r="C26" s="9">
        <v>745</v>
      </c>
      <c r="D26" s="10">
        <v>18</v>
      </c>
      <c r="E26" s="10">
        <f t="shared" si="6"/>
        <v>13</v>
      </c>
      <c r="F26" s="10">
        <f t="shared" si="7"/>
        <v>15</v>
      </c>
      <c r="G26" s="9">
        <f t="shared" si="4"/>
        <v>4</v>
      </c>
      <c r="H26" s="9">
        <f t="shared" si="3"/>
        <v>11</v>
      </c>
      <c r="I26" s="7"/>
    </row>
    <row r="27" spans="1:9" s="6" customFormat="1" x14ac:dyDescent="0.25">
      <c r="A27" s="9" t="s">
        <v>23</v>
      </c>
      <c r="C27" s="9">
        <v>562</v>
      </c>
      <c r="D27" s="10">
        <f t="shared" si="5"/>
        <v>14</v>
      </c>
      <c r="E27" s="10">
        <f t="shared" si="6"/>
        <v>10</v>
      </c>
      <c r="F27" s="10">
        <f t="shared" si="7"/>
        <v>12</v>
      </c>
      <c r="G27" s="9">
        <f t="shared" si="4"/>
        <v>3</v>
      </c>
      <c r="H27" s="9">
        <f t="shared" si="3"/>
        <v>9</v>
      </c>
      <c r="I27" s="7"/>
    </row>
    <row r="28" spans="1:9" s="6" customFormat="1" x14ac:dyDescent="0.25">
      <c r="A28" s="9" t="s">
        <v>24</v>
      </c>
      <c r="C28" s="9">
        <v>521</v>
      </c>
      <c r="D28" s="10">
        <f t="shared" si="5"/>
        <v>13</v>
      </c>
      <c r="E28" s="10">
        <f t="shared" si="6"/>
        <v>9</v>
      </c>
      <c r="F28" s="10">
        <f t="shared" si="7"/>
        <v>12</v>
      </c>
      <c r="G28" s="9">
        <f t="shared" si="4"/>
        <v>3</v>
      </c>
      <c r="H28" s="9">
        <f t="shared" si="3"/>
        <v>9</v>
      </c>
      <c r="I28" s="7"/>
    </row>
    <row r="29" spans="1:9" x14ac:dyDescent="0.25">
      <c r="A29" s="9" t="s">
        <v>25</v>
      </c>
      <c r="C29" s="9">
        <v>381</v>
      </c>
      <c r="D29" s="10">
        <f t="shared" si="5"/>
        <v>10</v>
      </c>
      <c r="E29" s="10">
        <f t="shared" si="6"/>
        <v>7</v>
      </c>
      <c r="F29" s="10">
        <f t="shared" si="7"/>
        <v>9</v>
      </c>
      <c r="G29" s="9">
        <f t="shared" si="4"/>
        <v>2</v>
      </c>
      <c r="H29" s="9">
        <f t="shared" si="3"/>
        <v>7</v>
      </c>
      <c r="I29" s="1"/>
    </row>
    <row r="30" spans="1:9" s="6" customFormat="1" x14ac:dyDescent="0.25">
      <c r="A30" s="9" t="s">
        <v>26</v>
      </c>
      <c r="C30" s="9">
        <v>756</v>
      </c>
      <c r="D30" s="10">
        <f t="shared" si="5"/>
        <v>19</v>
      </c>
      <c r="E30" s="10">
        <f t="shared" si="6"/>
        <v>13</v>
      </c>
      <c r="F30" s="10">
        <f t="shared" si="7"/>
        <v>18</v>
      </c>
      <c r="G30" s="9">
        <f t="shared" si="4"/>
        <v>5</v>
      </c>
      <c r="H30" s="9">
        <f t="shared" si="3"/>
        <v>13</v>
      </c>
    </row>
    <row r="31" spans="1:9" x14ac:dyDescent="0.25">
      <c r="A31" s="9" t="s">
        <v>27</v>
      </c>
      <c r="C31" s="9">
        <v>839</v>
      </c>
      <c r="D31" s="10">
        <f t="shared" si="5"/>
        <v>21</v>
      </c>
      <c r="E31" s="10">
        <f t="shared" si="6"/>
        <v>15</v>
      </c>
      <c r="F31" s="10">
        <v>21</v>
      </c>
      <c r="G31" s="9">
        <f t="shared" si="4"/>
        <v>5</v>
      </c>
      <c r="H31" s="9">
        <f t="shared" si="3"/>
        <v>16</v>
      </c>
    </row>
    <row r="32" spans="1:9" x14ac:dyDescent="0.25">
      <c r="A32" s="9"/>
      <c r="C32" s="9"/>
      <c r="D32" s="10"/>
      <c r="E32" s="10"/>
      <c r="F32" s="10"/>
      <c r="G32" s="9"/>
      <c r="H32" s="9"/>
    </row>
    <row r="33" spans="1:8" hidden="1" x14ac:dyDescent="0.25">
      <c r="A33" s="9"/>
      <c r="C33" s="9">
        <f>SUM(C26:C31)</f>
        <v>3804</v>
      </c>
      <c r="D33" s="10">
        <f>SUM(D26:D31)</f>
        <v>95</v>
      </c>
      <c r="E33" s="10">
        <f>SUM(E26:E31)</f>
        <v>67</v>
      </c>
      <c r="F33" s="10">
        <f>SUM(F26:F31)</f>
        <v>87</v>
      </c>
      <c r="G33" s="9">
        <f t="shared" si="4"/>
        <v>22</v>
      </c>
      <c r="H33" s="9">
        <f t="shared" si="3"/>
        <v>65</v>
      </c>
    </row>
  </sheetData>
  <mergeCells count="1">
    <mergeCell ref="C3:H3"/>
  </mergeCells>
  <pageMargins left="0.7" right="0.7" top="0.75" bottom="0.75" header="0.3" footer="0.3"/>
  <pageSetup paperSize="1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11BBD-267C-4C0F-878D-98CD1B1B2A6A}">
  <dimension ref="A1:I30"/>
  <sheetViews>
    <sheetView zoomScale="70" zoomScaleNormal="70" workbookViewId="0">
      <selection activeCell="E42" sqref="E42"/>
    </sheetView>
  </sheetViews>
  <sheetFormatPr defaultColWidth="8.85546875" defaultRowHeight="15" x14ac:dyDescent="0.25"/>
  <cols>
    <col min="1" max="1" width="42.140625" style="5" customWidth="1"/>
    <col min="2" max="2" width="2.28515625" style="5" customWidth="1"/>
    <col min="3" max="3" width="14.42578125" style="5" bestFit="1" customWidth="1"/>
    <col min="4" max="4" width="18.5703125" style="5" customWidth="1"/>
    <col min="5" max="5" width="20.5703125" style="5" customWidth="1"/>
    <col min="6" max="6" width="27.28515625" style="5" customWidth="1"/>
    <col min="7" max="7" width="20.140625" style="5" customWidth="1"/>
    <col min="8" max="8" width="16.85546875" style="5" customWidth="1"/>
    <col min="9" max="9" width="14.5703125" style="5" bestFit="1" customWidth="1"/>
    <col min="10" max="10" width="14.85546875" style="5" bestFit="1" customWidth="1"/>
    <col min="11" max="11" width="19.28515625" style="5" customWidth="1"/>
    <col min="12" max="12" width="30.7109375" style="5" customWidth="1"/>
    <col min="13" max="13" width="27.28515625" style="5" customWidth="1"/>
    <col min="14" max="14" width="26.28515625" style="5" customWidth="1"/>
    <col min="15" max="15" width="26.7109375" style="5" customWidth="1"/>
    <col min="16" max="16" width="23.140625" style="5" customWidth="1"/>
    <col min="17" max="17" width="30.5703125" style="5" customWidth="1"/>
    <col min="18" max="18" width="1.85546875" style="5" customWidth="1"/>
    <col min="19" max="19" width="12.28515625" style="5" customWidth="1"/>
    <col min="20" max="20" width="12.140625" style="5" customWidth="1"/>
    <col min="21" max="21" width="23.28515625" style="5" customWidth="1"/>
    <col min="22" max="22" width="13.7109375" style="5" customWidth="1"/>
    <col min="23" max="23" width="27.7109375" style="5" customWidth="1"/>
    <col min="24" max="16384" width="8.85546875" style="5"/>
  </cols>
  <sheetData>
    <row r="1" spans="1:8" ht="15.75" x14ac:dyDescent="0.25">
      <c r="F1" s="12"/>
      <c r="H1" s="12" t="s">
        <v>20</v>
      </c>
    </row>
    <row r="2" spans="1:8" ht="15.75" x14ac:dyDescent="0.25">
      <c r="F2" s="13"/>
      <c r="H2" s="13">
        <v>44328</v>
      </c>
    </row>
    <row r="3" spans="1:8" ht="18.75" x14ac:dyDescent="0.25">
      <c r="C3" s="29"/>
      <c r="D3" s="30"/>
      <c r="E3" s="30"/>
      <c r="F3" s="30"/>
      <c r="G3" s="30"/>
      <c r="H3" s="31"/>
    </row>
    <row r="4" spans="1:8" s="1" customFormat="1" ht="57" customHeight="1" x14ac:dyDescent="0.25">
      <c r="A4" s="4" t="s">
        <v>0</v>
      </c>
      <c r="B4" s="4"/>
      <c r="C4" s="19" t="s">
        <v>1</v>
      </c>
      <c r="D4" s="19" t="s">
        <v>11</v>
      </c>
      <c r="E4" s="19" t="s">
        <v>12</v>
      </c>
      <c r="F4" s="19" t="s">
        <v>13</v>
      </c>
      <c r="G4" s="2" t="s">
        <v>31</v>
      </c>
      <c r="H4" s="2" t="s">
        <v>32</v>
      </c>
    </row>
    <row r="5" spans="1:8" s="6" customFormat="1" x14ac:dyDescent="0.25">
      <c r="A5" s="15" t="s">
        <v>34</v>
      </c>
      <c r="B5" s="17"/>
      <c r="C5" s="18">
        <v>1705</v>
      </c>
      <c r="D5" s="15">
        <f>ROUND((C5/40),0.1)</f>
        <v>43</v>
      </c>
      <c r="E5" s="15">
        <f>ROUND((D5*0.7),0.1)</f>
        <v>30</v>
      </c>
      <c r="F5" s="18">
        <v>39</v>
      </c>
      <c r="G5" s="18">
        <f>ROUND((F5*0.25),0.1)</f>
        <v>10</v>
      </c>
      <c r="H5" s="18">
        <f>F5-G5</f>
        <v>29</v>
      </c>
    </row>
    <row r="6" spans="1:8" s="6" customFormat="1" x14ac:dyDescent="0.25">
      <c r="A6" s="9" t="s">
        <v>22</v>
      </c>
      <c r="C6" s="9">
        <v>538</v>
      </c>
      <c r="D6" s="10">
        <f t="shared" ref="D6:D9" si="0">ROUND((C6/40),0.1)</f>
        <v>13</v>
      </c>
      <c r="E6" s="10">
        <f t="shared" ref="E6:E9" si="1">ROUND((D6*0.7),0.1)</f>
        <v>9</v>
      </c>
      <c r="F6" s="10">
        <v>9</v>
      </c>
      <c r="G6" s="9">
        <v>3</v>
      </c>
      <c r="H6" s="9">
        <v>7</v>
      </c>
    </row>
    <row r="7" spans="1:8" s="6" customFormat="1" x14ac:dyDescent="0.25">
      <c r="A7" s="9" t="s">
        <v>23</v>
      </c>
      <c r="C7" s="9">
        <v>543</v>
      </c>
      <c r="D7" s="10">
        <f t="shared" si="0"/>
        <v>14</v>
      </c>
      <c r="E7" s="10">
        <v>9</v>
      </c>
      <c r="F7" s="10">
        <v>12</v>
      </c>
      <c r="G7" s="9">
        <f t="shared" ref="G7:G9" si="2">ROUND((F7*0.25),0.1)</f>
        <v>3</v>
      </c>
      <c r="H7" s="9">
        <v>8</v>
      </c>
    </row>
    <row r="8" spans="1:8" s="6" customFormat="1" x14ac:dyDescent="0.25">
      <c r="A8" s="9" t="s">
        <v>24</v>
      </c>
      <c r="C8" s="9">
        <v>312</v>
      </c>
      <c r="D8" s="10">
        <f t="shared" si="0"/>
        <v>8</v>
      </c>
      <c r="E8" s="10">
        <f t="shared" si="1"/>
        <v>6</v>
      </c>
      <c r="F8" s="10">
        <v>9</v>
      </c>
      <c r="G8" s="9">
        <f t="shared" si="2"/>
        <v>2</v>
      </c>
      <c r="H8" s="9">
        <f t="shared" ref="H8:H9" si="3">F8-G8</f>
        <v>7</v>
      </c>
    </row>
    <row r="9" spans="1:8" s="6" customFormat="1" x14ac:dyDescent="0.25">
      <c r="A9" s="9" t="s">
        <v>25</v>
      </c>
      <c r="C9" s="9">
        <v>312</v>
      </c>
      <c r="D9" s="10">
        <f t="shared" si="0"/>
        <v>8</v>
      </c>
      <c r="E9" s="10">
        <f t="shared" si="1"/>
        <v>6</v>
      </c>
      <c r="F9" s="10">
        <v>9</v>
      </c>
      <c r="G9" s="9">
        <f t="shared" si="2"/>
        <v>2</v>
      </c>
      <c r="H9" s="9">
        <f t="shared" si="3"/>
        <v>7</v>
      </c>
    </row>
    <row r="10" spans="1:8" s="6" customFormat="1" x14ac:dyDescent="0.25">
      <c r="A10" s="9"/>
      <c r="C10" s="9"/>
      <c r="D10" s="10"/>
      <c r="E10" s="10"/>
      <c r="F10" s="10"/>
      <c r="G10" s="9"/>
      <c r="H10" s="9"/>
    </row>
    <row r="11" spans="1:8" s="6" customFormat="1" hidden="1" x14ac:dyDescent="0.25">
      <c r="A11" s="9"/>
      <c r="C11" s="9">
        <f t="shared" ref="C11:H11" si="4">SUM(C6:C9)</f>
        <v>1705</v>
      </c>
      <c r="D11" s="9">
        <f t="shared" si="4"/>
        <v>43</v>
      </c>
      <c r="E11" s="9">
        <f t="shared" si="4"/>
        <v>30</v>
      </c>
      <c r="F11" s="9">
        <f t="shared" si="4"/>
        <v>39</v>
      </c>
      <c r="G11" s="9">
        <f t="shared" si="4"/>
        <v>10</v>
      </c>
      <c r="H11" s="9">
        <f t="shared" si="4"/>
        <v>29</v>
      </c>
    </row>
    <row r="12" spans="1:8" s="6" customFormat="1" x14ac:dyDescent="0.25">
      <c r="A12" s="9"/>
      <c r="C12" s="9"/>
      <c r="D12" s="9"/>
      <c r="E12" s="9"/>
      <c r="F12" s="9"/>
      <c r="G12" s="9"/>
      <c r="H12" s="9"/>
    </row>
    <row r="13" spans="1:8" s="7" customFormat="1" x14ac:dyDescent="0.25">
      <c r="A13" s="15" t="s">
        <v>33</v>
      </c>
      <c r="B13" s="16"/>
      <c r="C13" s="15">
        <v>1864</v>
      </c>
      <c r="D13" s="15">
        <f t="shared" ref="D13:D17" si="5">ROUND((C13/40),0.1)</f>
        <v>47</v>
      </c>
      <c r="E13" s="15">
        <f>ROUND((D13*0.7),0.1)</f>
        <v>33</v>
      </c>
      <c r="F13" s="15">
        <v>45</v>
      </c>
      <c r="G13" s="18">
        <f>ROUND((F13*0.25),0.1)</f>
        <v>11</v>
      </c>
      <c r="H13" s="18">
        <f>F13-G13</f>
        <v>34</v>
      </c>
    </row>
    <row r="14" spans="1:8" s="6" customFormat="1" x14ac:dyDescent="0.25">
      <c r="A14" s="9" t="s">
        <v>22</v>
      </c>
      <c r="C14" s="9">
        <v>544</v>
      </c>
      <c r="D14" s="10">
        <v>13</v>
      </c>
      <c r="E14" s="10">
        <f>ROUND((D14*0.7),0.1)</f>
        <v>9</v>
      </c>
      <c r="F14" s="10">
        <v>12</v>
      </c>
      <c r="G14" s="9">
        <f>ROUND((F14*0.25),0.1)</f>
        <v>3</v>
      </c>
      <c r="H14" s="9">
        <f>F14-G14</f>
        <v>9</v>
      </c>
    </row>
    <row r="15" spans="1:8" s="6" customFormat="1" x14ac:dyDescent="0.25">
      <c r="A15" s="9" t="s">
        <v>23</v>
      </c>
      <c r="C15" s="9">
        <v>706</v>
      </c>
      <c r="D15" s="10">
        <f t="shared" si="5"/>
        <v>18</v>
      </c>
      <c r="E15" s="10">
        <v>12</v>
      </c>
      <c r="F15" s="10">
        <v>15</v>
      </c>
      <c r="G15" s="9">
        <f>ROUND((F15*0.25),0.1)</f>
        <v>4</v>
      </c>
      <c r="H15" s="9">
        <f t="shared" ref="H15:H19" si="6">F15-G15</f>
        <v>11</v>
      </c>
    </row>
    <row r="16" spans="1:8" s="6" customFormat="1" x14ac:dyDescent="0.25">
      <c r="A16" s="9" t="s">
        <v>24</v>
      </c>
      <c r="C16" s="9">
        <v>307</v>
      </c>
      <c r="D16" s="10">
        <f t="shared" si="5"/>
        <v>8</v>
      </c>
      <c r="E16" s="10">
        <f t="shared" ref="E16:E17" si="7">ROUND((D16*0.7),0.1)</f>
        <v>6</v>
      </c>
      <c r="F16" s="10">
        <v>9</v>
      </c>
      <c r="G16" s="9">
        <f t="shared" ref="G16:G19" si="8">ROUND((F16*0.25),0.1)</f>
        <v>2</v>
      </c>
      <c r="H16" s="9">
        <f t="shared" si="6"/>
        <v>7</v>
      </c>
    </row>
    <row r="17" spans="1:9" s="6" customFormat="1" x14ac:dyDescent="0.25">
      <c r="A17" s="9" t="s">
        <v>25</v>
      </c>
      <c r="C17" s="9">
        <v>307</v>
      </c>
      <c r="D17" s="10">
        <f t="shared" si="5"/>
        <v>8</v>
      </c>
      <c r="E17" s="10">
        <f t="shared" si="7"/>
        <v>6</v>
      </c>
      <c r="F17" s="10">
        <v>9</v>
      </c>
      <c r="G17" s="9">
        <f t="shared" si="8"/>
        <v>2</v>
      </c>
      <c r="H17" s="9">
        <f t="shared" si="6"/>
        <v>7</v>
      </c>
    </row>
    <row r="18" spans="1:9" s="6" customFormat="1" x14ac:dyDescent="0.25">
      <c r="A18" s="9"/>
      <c r="C18" s="9"/>
      <c r="D18" s="10"/>
      <c r="E18" s="10"/>
      <c r="F18" s="10"/>
      <c r="G18" s="9"/>
      <c r="H18" s="9"/>
    </row>
    <row r="19" spans="1:9" s="6" customFormat="1" hidden="1" x14ac:dyDescent="0.25">
      <c r="A19" s="24" t="s">
        <v>35</v>
      </c>
      <c r="B19" s="25"/>
      <c r="C19" s="24">
        <f>SUM(C14:C17)</f>
        <v>1864</v>
      </c>
      <c r="D19" s="26">
        <f>SUM(D14:D17)</f>
        <v>47</v>
      </c>
      <c r="E19" s="26">
        <f>SUM(E14:E17)</f>
        <v>33</v>
      </c>
      <c r="F19" s="26">
        <f>SUM(F14:F17)</f>
        <v>45</v>
      </c>
      <c r="G19" s="24">
        <f t="shared" si="8"/>
        <v>11</v>
      </c>
      <c r="H19" s="24">
        <f t="shared" si="6"/>
        <v>34</v>
      </c>
    </row>
    <row r="20" spans="1:9" s="6" customFormat="1" x14ac:dyDescent="0.25">
      <c r="A20" s="9"/>
      <c r="C20" s="9"/>
      <c r="D20" s="10"/>
      <c r="E20" s="10"/>
      <c r="F20" s="10"/>
      <c r="G20" s="9"/>
      <c r="H20" s="9"/>
    </row>
    <row r="21" spans="1:9" s="6" customFormat="1" x14ac:dyDescent="0.25">
      <c r="A21" s="20"/>
      <c r="C21" s="20"/>
      <c r="D21" s="21"/>
      <c r="E21" s="21"/>
      <c r="F21" s="21"/>
      <c r="G21" s="20"/>
      <c r="H21" s="20"/>
    </row>
    <row r="22" spans="1:9" s="6" customFormat="1" x14ac:dyDescent="0.25">
      <c r="A22" s="22"/>
      <c r="B22" s="22"/>
      <c r="C22" s="22"/>
      <c r="D22" s="11"/>
      <c r="E22" s="11"/>
      <c r="F22" s="11"/>
      <c r="G22" s="22"/>
      <c r="H22" s="22"/>
    </row>
    <row r="23" spans="1:9" x14ac:dyDescent="0.25">
      <c r="A23" s="22"/>
      <c r="B23" s="23"/>
      <c r="C23" s="22"/>
      <c r="D23" s="11"/>
      <c r="E23" s="11"/>
      <c r="F23" s="11"/>
      <c r="G23" s="22"/>
      <c r="H23" s="22"/>
      <c r="I23" s="1"/>
    </row>
    <row r="24" spans="1:9" x14ac:dyDescent="0.25">
      <c r="A24" s="22"/>
      <c r="B24" s="23"/>
      <c r="C24" s="22"/>
      <c r="D24" s="11"/>
      <c r="E24" s="11"/>
      <c r="F24" s="11"/>
      <c r="G24" s="22"/>
      <c r="H24" s="22"/>
      <c r="I24" s="1"/>
    </row>
    <row r="25" spans="1:9" x14ac:dyDescent="0.25">
      <c r="A25" s="22"/>
      <c r="B25" s="23"/>
      <c r="C25" s="22"/>
      <c r="D25" s="11"/>
      <c r="E25" s="11"/>
      <c r="F25" s="11"/>
      <c r="G25" s="22"/>
      <c r="H25" s="22"/>
      <c r="I25" s="1"/>
    </row>
    <row r="26" spans="1:9" x14ac:dyDescent="0.25">
      <c r="A26" s="22"/>
      <c r="B26" s="23"/>
      <c r="C26" s="22"/>
      <c r="D26" s="11"/>
      <c r="E26" s="11"/>
      <c r="F26" s="11"/>
      <c r="G26" s="22"/>
      <c r="H26" s="22"/>
      <c r="I26" s="1"/>
    </row>
    <row r="27" spans="1:9" x14ac:dyDescent="0.25">
      <c r="A27" s="22"/>
      <c r="B27" s="23"/>
      <c r="C27" s="22"/>
      <c r="D27" s="11"/>
      <c r="E27" s="11"/>
      <c r="F27" s="11"/>
      <c r="G27" s="22"/>
      <c r="H27" s="22"/>
    </row>
    <row r="28" spans="1:9" x14ac:dyDescent="0.25">
      <c r="A28" s="22"/>
      <c r="B28" s="23"/>
      <c r="C28" s="22"/>
      <c r="D28" s="11"/>
      <c r="E28" s="11"/>
      <c r="F28" s="11"/>
      <c r="G28" s="22"/>
      <c r="H28" s="22"/>
    </row>
    <row r="29" spans="1:9" x14ac:dyDescent="0.25">
      <c r="A29" s="22"/>
      <c r="B29" s="23"/>
      <c r="C29" s="22"/>
      <c r="D29" s="11"/>
      <c r="E29" s="11"/>
      <c r="F29" s="11"/>
      <c r="G29" s="22"/>
      <c r="H29" s="22"/>
    </row>
    <row r="30" spans="1:9" x14ac:dyDescent="0.25">
      <c r="A30" s="22"/>
      <c r="B30" s="23"/>
      <c r="C30" s="22"/>
      <c r="D30" s="11"/>
      <c r="E30" s="11"/>
      <c r="F30" s="11"/>
      <c r="G30" s="22"/>
      <c r="H30" s="22"/>
    </row>
  </sheetData>
  <mergeCells count="1">
    <mergeCell ref="C3:H3"/>
  </mergeCells>
  <pageMargins left="0.7" right="0.7" top="0.75" bottom="0.75" header="0.3" footer="0.3"/>
  <pageSetup paperSize="1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Front Yard</vt:lpstr>
      <vt:lpstr>Curb Side Landscape</vt:lpstr>
      <vt:lpstr>4-6 Packs Counts</vt:lpstr>
      <vt:lpstr>Double Fronted 6 Packs -Math</vt:lpstr>
      <vt:lpstr>4-6 Packs - Math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Konkoli</dc:creator>
  <cp:lastModifiedBy>Leah LeMasters</cp:lastModifiedBy>
  <cp:lastPrinted>2021-06-15T23:14:32Z</cp:lastPrinted>
  <dcterms:created xsi:type="dcterms:W3CDTF">2021-03-22T22:52:15Z</dcterms:created>
  <dcterms:modified xsi:type="dcterms:W3CDTF">2021-06-17T15:47:43Z</dcterms:modified>
</cp:coreProperties>
</file>